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4955" windowHeight="12495" activeTab="1"/>
  </bookViews>
  <sheets>
    <sheet name="총괄표" sheetId="3" r:id="rId1"/>
    <sheet name="배분표(일괄)" sheetId="1" r:id="rId2"/>
  </sheets>
  <definedNames>
    <definedName name="_xlnm._FilterDatabase" localSheetId="1" hidden="1">'배분표(일괄)'!$A$4:$H$93</definedName>
    <definedName name="_xlnm.Print_Area" localSheetId="1">'배분표(일괄)'!$A$3:$BK$93</definedName>
    <definedName name="_xlnm.Print_Titles" localSheetId="1">'배분표(일괄)'!$A:$H,'배분표(일괄)'!$1:$5</definedName>
  </definedNames>
  <calcPr calcId="145621" iterate="1"/>
</workbook>
</file>

<file path=xl/calcChain.xml><?xml version="1.0" encoding="utf-8"?>
<calcChain xmlns="http://schemas.openxmlformats.org/spreadsheetml/2006/main">
  <c r="B13" i="3" l="1"/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6" i="1"/>
  <c r="BI93" i="1"/>
  <c r="BH93" i="1"/>
  <c r="BG93" i="1"/>
  <c r="BB93" i="1"/>
  <c r="BA93" i="1"/>
  <c r="AZ93" i="1"/>
  <c r="AU93" i="1"/>
  <c r="AT93" i="1"/>
  <c r="AS93" i="1"/>
  <c r="AN93" i="1"/>
  <c r="AM93" i="1"/>
  <c r="AL93" i="1"/>
  <c r="AG93" i="1"/>
  <c r="AF93" i="1"/>
  <c r="AE93" i="1"/>
  <c r="Z93" i="1"/>
  <c r="Y93" i="1"/>
  <c r="X93" i="1"/>
  <c r="S93" i="1"/>
  <c r="R93" i="1"/>
  <c r="Q93" i="1"/>
  <c r="Q7" i="1"/>
  <c r="R7" i="1"/>
  <c r="S7" i="1" s="1"/>
  <c r="Q8" i="1"/>
  <c r="R8" i="1"/>
  <c r="S8" i="1" s="1"/>
  <c r="Q9" i="1"/>
  <c r="R9" i="1"/>
  <c r="S9" i="1" s="1"/>
  <c r="Q10" i="1"/>
  <c r="R10" i="1"/>
  <c r="S10" i="1" s="1"/>
  <c r="Q11" i="1"/>
  <c r="R11" i="1"/>
  <c r="S11" i="1" s="1"/>
  <c r="Q12" i="1"/>
  <c r="R12" i="1"/>
  <c r="S12" i="1" s="1"/>
  <c r="Q13" i="1"/>
  <c r="R13" i="1"/>
  <c r="S13" i="1" s="1"/>
  <c r="Q14" i="1"/>
  <c r="R14" i="1"/>
  <c r="S14" i="1" s="1"/>
  <c r="Q15" i="1"/>
  <c r="R15" i="1"/>
  <c r="S15" i="1" s="1"/>
  <c r="Q16" i="1"/>
  <c r="R16" i="1"/>
  <c r="S16" i="1" s="1"/>
  <c r="Q17" i="1"/>
  <c r="R17" i="1"/>
  <c r="S17" i="1" s="1"/>
  <c r="Q18" i="1"/>
  <c r="R18" i="1"/>
  <c r="S18" i="1" s="1"/>
  <c r="Q19" i="1"/>
  <c r="R19" i="1"/>
  <c r="S19" i="1" s="1"/>
  <c r="Q20" i="1"/>
  <c r="R20" i="1"/>
  <c r="S20" i="1" s="1"/>
  <c r="Q21" i="1"/>
  <c r="R21" i="1"/>
  <c r="S21" i="1" s="1"/>
  <c r="Q22" i="1"/>
  <c r="R22" i="1"/>
  <c r="S22" i="1" s="1"/>
  <c r="Q23" i="1"/>
  <c r="R23" i="1"/>
  <c r="S23" i="1" s="1"/>
  <c r="Q24" i="1"/>
  <c r="R24" i="1"/>
  <c r="S24" i="1" s="1"/>
  <c r="Q25" i="1"/>
  <c r="R25" i="1"/>
  <c r="S25" i="1" s="1"/>
  <c r="Q26" i="1"/>
  <c r="R26" i="1"/>
  <c r="S26" i="1" s="1"/>
  <c r="Q27" i="1"/>
  <c r="R27" i="1"/>
  <c r="S27" i="1" s="1"/>
  <c r="Q28" i="1"/>
  <c r="R28" i="1"/>
  <c r="S28" i="1" s="1"/>
  <c r="Q29" i="1"/>
  <c r="R29" i="1"/>
  <c r="S29" i="1" s="1"/>
  <c r="Q30" i="1"/>
  <c r="R30" i="1"/>
  <c r="S30" i="1" s="1"/>
  <c r="Q31" i="1"/>
  <c r="R31" i="1"/>
  <c r="S31" i="1" s="1"/>
  <c r="Q32" i="1"/>
  <c r="R32" i="1"/>
  <c r="S32" i="1" s="1"/>
  <c r="Q33" i="1"/>
  <c r="R33" i="1"/>
  <c r="S33" i="1" s="1"/>
  <c r="Q34" i="1"/>
  <c r="R34" i="1"/>
  <c r="S34" i="1" s="1"/>
  <c r="Q35" i="1"/>
  <c r="R35" i="1"/>
  <c r="S35" i="1" s="1"/>
  <c r="Q36" i="1"/>
  <c r="R36" i="1"/>
  <c r="S36" i="1" s="1"/>
  <c r="Q37" i="1"/>
  <c r="R37" i="1"/>
  <c r="S37" i="1" s="1"/>
  <c r="Q38" i="1"/>
  <c r="R38" i="1"/>
  <c r="S38" i="1" s="1"/>
  <c r="Q39" i="1"/>
  <c r="R39" i="1"/>
  <c r="S39" i="1" s="1"/>
  <c r="Q40" i="1"/>
  <c r="R40" i="1"/>
  <c r="S40" i="1" s="1"/>
  <c r="Q41" i="1"/>
  <c r="R41" i="1"/>
  <c r="S41" i="1" s="1"/>
  <c r="Q42" i="1"/>
  <c r="R42" i="1"/>
  <c r="S42" i="1" s="1"/>
  <c r="Q43" i="1"/>
  <c r="R43" i="1"/>
  <c r="S43" i="1" s="1"/>
  <c r="Q44" i="1"/>
  <c r="R44" i="1"/>
  <c r="S44" i="1" s="1"/>
  <c r="Q45" i="1"/>
  <c r="R45" i="1"/>
  <c r="S45" i="1" s="1"/>
  <c r="Q46" i="1"/>
  <c r="R46" i="1"/>
  <c r="S46" i="1" s="1"/>
  <c r="Q47" i="1"/>
  <c r="R47" i="1"/>
  <c r="S47" i="1" s="1"/>
  <c r="Q48" i="1"/>
  <c r="R48" i="1"/>
  <c r="S48" i="1" s="1"/>
  <c r="Q49" i="1"/>
  <c r="R49" i="1"/>
  <c r="S49" i="1" s="1"/>
  <c r="Q50" i="1"/>
  <c r="R50" i="1"/>
  <c r="S50" i="1" s="1"/>
  <c r="Q51" i="1"/>
  <c r="R51" i="1"/>
  <c r="S51" i="1" s="1"/>
  <c r="Q52" i="1"/>
  <c r="R52" i="1"/>
  <c r="S52" i="1" s="1"/>
  <c r="Q53" i="1"/>
  <c r="R53" i="1"/>
  <c r="S53" i="1" s="1"/>
  <c r="Q54" i="1"/>
  <c r="R54" i="1"/>
  <c r="S54" i="1" s="1"/>
  <c r="Q55" i="1"/>
  <c r="R55" i="1"/>
  <c r="S55" i="1" s="1"/>
  <c r="Q56" i="1"/>
  <c r="R56" i="1"/>
  <c r="S56" i="1" s="1"/>
  <c r="Q57" i="1"/>
  <c r="R57" i="1"/>
  <c r="S57" i="1" s="1"/>
  <c r="Q58" i="1"/>
  <c r="R58" i="1"/>
  <c r="S58" i="1" s="1"/>
  <c r="Q59" i="1"/>
  <c r="R59" i="1"/>
  <c r="S59" i="1" s="1"/>
  <c r="Q60" i="1"/>
  <c r="R60" i="1"/>
  <c r="S60" i="1" s="1"/>
  <c r="Q61" i="1"/>
  <c r="R61" i="1"/>
  <c r="S61" i="1" s="1"/>
  <c r="Q62" i="1"/>
  <c r="R62" i="1"/>
  <c r="S62" i="1" s="1"/>
  <c r="Q63" i="1"/>
  <c r="R63" i="1"/>
  <c r="S63" i="1" s="1"/>
  <c r="Q64" i="1"/>
  <c r="R64" i="1"/>
  <c r="S64" i="1" s="1"/>
  <c r="Q65" i="1"/>
  <c r="R65" i="1"/>
  <c r="S65" i="1" s="1"/>
  <c r="Q66" i="1"/>
  <c r="R66" i="1"/>
  <c r="S66" i="1" s="1"/>
  <c r="Q67" i="1"/>
  <c r="R67" i="1"/>
  <c r="S67" i="1" s="1"/>
  <c r="Q68" i="1"/>
  <c r="R68" i="1"/>
  <c r="S68" i="1" s="1"/>
  <c r="Q69" i="1"/>
  <c r="R69" i="1"/>
  <c r="S69" i="1" s="1"/>
  <c r="Q70" i="1"/>
  <c r="R70" i="1"/>
  <c r="S70" i="1" s="1"/>
  <c r="Q71" i="1"/>
  <c r="R71" i="1"/>
  <c r="S71" i="1" s="1"/>
  <c r="Q72" i="1"/>
  <c r="R72" i="1"/>
  <c r="S72" i="1" s="1"/>
  <c r="Q73" i="1"/>
  <c r="R73" i="1"/>
  <c r="S73" i="1" s="1"/>
  <c r="Q74" i="1"/>
  <c r="R74" i="1"/>
  <c r="S74" i="1" s="1"/>
  <c r="Q75" i="1"/>
  <c r="R75" i="1"/>
  <c r="S75" i="1" s="1"/>
  <c r="Q76" i="1"/>
  <c r="R76" i="1"/>
  <c r="S76" i="1" s="1"/>
  <c r="Q77" i="1"/>
  <c r="R77" i="1"/>
  <c r="S77" i="1" s="1"/>
  <c r="Q78" i="1"/>
  <c r="R78" i="1"/>
  <c r="S78" i="1" s="1"/>
  <c r="Q79" i="1"/>
  <c r="R79" i="1"/>
  <c r="S79" i="1" s="1"/>
  <c r="Q80" i="1"/>
  <c r="R80" i="1"/>
  <c r="S80" i="1" s="1"/>
  <c r="Q81" i="1"/>
  <c r="R81" i="1"/>
  <c r="S81" i="1" s="1"/>
  <c r="Q82" i="1"/>
  <c r="R82" i="1"/>
  <c r="S82" i="1" s="1"/>
  <c r="Q83" i="1"/>
  <c r="R83" i="1"/>
  <c r="S83" i="1" s="1"/>
  <c r="Q84" i="1"/>
  <c r="R84" i="1"/>
  <c r="S84" i="1" s="1"/>
  <c r="Q85" i="1"/>
  <c r="R85" i="1"/>
  <c r="S85" i="1" s="1"/>
  <c r="Q86" i="1"/>
  <c r="R86" i="1"/>
  <c r="S86" i="1" s="1"/>
  <c r="Q87" i="1"/>
  <c r="R87" i="1"/>
  <c r="S87" i="1" s="1"/>
  <c r="Q88" i="1"/>
  <c r="R88" i="1"/>
  <c r="S88" i="1" s="1"/>
  <c r="Q89" i="1"/>
  <c r="R89" i="1"/>
  <c r="S89" i="1" s="1"/>
  <c r="Q90" i="1"/>
  <c r="R90" i="1"/>
  <c r="S90" i="1" s="1"/>
  <c r="Q91" i="1"/>
  <c r="R91" i="1"/>
  <c r="S91" i="1" s="1"/>
  <c r="Q92" i="1"/>
  <c r="R92" i="1"/>
  <c r="S92" i="1" s="1"/>
  <c r="R6" i="1"/>
  <c r="Q6" i="1"/>
  <c r="S6" i="1"/>
  <c r="BJ93" i="1" l="1"/>
  <c r="AH93" i="1"/>
  <c r="T90" i="1"/>
  <c r="T88" i="1"/>
  <c r="T86" i="1"/>
  <c r="T84" i="1"/>
  <c r="T82" i="1"/>
  <c r="T80" i="1"/>
  <c r="T78" i="1"/>
  <c r="T76" i="1"/>
  <c r="T74" i="1"/>
  <c r="T72" i="1"/>
  <c r="T70" i="1"/>
  <c r="T68" i="1"/>
  <c r="T66" i="1"/>
  <c r="T64" i="1"/>
  <c r="T62" i="1"/>
  <c r="T60" i="1"/>
  <c r="T58" i="1"/>
  <c r="T56" i="1"/>
  <c r="T54" i="1"/>
  <c r="T52" i="1"/>
  <c r="T50" i="1"/>
  <c r="T48" i="1"/>
  <c r="T46" i="1"/>
  <c r="T44" i="1"/>
  <c r="T42" i="1"/>
  <c r="T40" i="1"/>
  <c r="T38" i="1"/>
  <c r="T36" i="1"/>
  <c r="T34" i="1"/>
  <c r="T32" i="1"/>
  <c r="T30" i="1"/>
  <c r="T28" i="1"/>
  <c r="T26" i="1"/>
  <c r="T24" i="1"/>
  <c r="T22" i="1"/>
  <c r="T20" i="1"/>
  <c r="T18" i="1"/>
  <c r="T16" i="1"/>
  <c r="T14" i="1"/>
  <c r="T12" i="1"/>
  <c r="T10" i="1"/>
  <c r="T8" i="1"/>
  <c r="T93" i="1"/>
  <c r="T92" i="1"/>
  <c r="T91" i="1"/>
  <c r="T89" i="1"/>
  <c r="T87" i="1"/>
  <c r="T85" i="1"/>
  <c r="T83" i="1"/>
  <c r="T81" i="1"/>
  <c r="T79" i="1"/>
  <c r="T77" i="1"/>
  <c r="T75" i="1"/>
  <c r="T73" i="1"/>
  <c r="T71" i="1"/>
  <c r="T69" i="1"/>
  <c r="T67" i="1"/>
  <c r="T65" i="1"/>
  <c r="T63" i="1"/>
  <c r="T61" i="1"/>
  <c r="T59" i="1"/>
  <c r="T57" i="1"/>
  <c r="T55" i="1"/>
  <c r="T53" i="1"/>
  <c r="T51" i="1"/>
  <c r="T49" i="1"/>
  <c r="T47" i="1"/>
  <c r="T45" i="1"/>
  <c r="T43" i="1"/>
  <c r="T41" i="1"/>
  <c r="T39" i="1"/>
  <c r="T37" i="1"/>
  <c r="T35" i="1"/>
  <c r="T33" i="1"/>
  <c r="T31" i="1"/>
  <c r="T29" i="1"/>
  <c r="T27" i="1"/>
  <c r="T25" i="1"/>
  <c r="T23" i="1"/>
  <c r="T21" i="1"/>
  <c r="T19" i="1"/>
  <c r="T17" i="1"/>
  <c r="T15" i="1"/>
  <c r="T13" i="1"/>
  <c r="T11" i="1"/>
  <c r="T9" i="1"/>
  <c r="T7" i="1"/>
  <c r="T6" i="1"/>
  <c r="Q97" i="1" l="1"/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I95" i="1"/>
  <c r="J95" i="1"/>
  <c r="X71" i="1" l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57" i="1"/>
  <c r="L58" i="1"/>
  <c r="L59" i="1"/>
  <c r="L60" i="1"/>
  <c r="L61" i="1"/>
  <c r="L62" i="1"/>
  <c r="L63" i="1"/>
  <c r="L64" i="1"/>
  <c r="L65" i="1"/>
  <c r="L66" i="1"/>
  <c r="L67" i="1"/>
  <c r="L68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16" i="1"/>
  <c r="L17" i="1"/>
  <c r="L18" i="1"/>
  <c r="L19" i="1"/>
  <c r="L20" i="1"/>
  <c r="L21" i="1"/>
  <c r="L22" i="1"/>
  <c r="L23" i="1"/>
  <c r="L24" i="1"/>
  <c r="L8" i="1"/>
  <c r="L9" i="1"/>
  <c r="L10" i="1"/>
  <c r="L11" i="1"/>
  <c r="L12" i="1"/>
  <c r="L13" i="1"/>
  <c r="L14" i="1"/>
  <c r="L15" i="1"/>
  <c r="L7" i="1"/>
  <c r="L6" i="1"/>
  <c r="D5" i="3"/>
  <c r="CC3" i="1"/>
  <c r="BV3" i="1"/>
  <c r="BO3" i="1"/>
  <c r="BH3" i="1"/>
  <c r="BA3" i="1"/>
  <c r="AT3" i="1"/>
  <c r="AM3" i="1"/>
  <c r="AF3" i="1"/>
  <c r="Y3" i="1"/>
  <c r="R3" i="1"/>
  <c r="C6" i="3"/>
  <c r="E5" i="3" l="1"/>
  <c r="I5" i="3" l="1"/>
  <c r="E8" i="3"/>
  <c r="E9" i="3" s="1"/>
  <c r="F6" i="3"/>
  <c r="F5" i="3"/>
  <c r="T97" i="1" l="1"/>
  <c r="I8" i="3"/>
  <c r="C8" i="3"/>
  <c r="D8" i="3" s="1"/>
  <c r="AA97" i="1" l="1"/>
  <c r="E10" i="3"/>
  <c r="E11" i="3" s="1"/>
  <c r="E12" i="3" s="1"/>
  <c r="E13" i="3" s="1"/>
  <c r="E14" i="3" s="1"/>
  <c r="E15" i="3" s="1"/>
  <c r="E16" i="3" s="1"/>
  <c r="E17" i="3" s="1"/>
  <c r="S97" i="1"/>
  <c r="R97" i="1"/>
  <c r="I9" i="3"/>
  <c r="C9" i="3"/>
  <c r="D9" i="3" s="1"/>
  <c r="J9" i="3"/>
  <c r="B8" i="3"/>
  <c r="AH97" i="1" l="1"/>
  <c r="F8" i="3"/>
  <c r="Y97" i="1"/>
  <c r="J10" i="3"/>
  <c r="I10" i="3"/>
  <c r="C10" i="3"/>
  <c r="D10" i="3" s="1"/>
  <c r="AO97" i="1" l="1"/>
  <c r="Z97" i="1"/>
  <c r="B9" i="3"/>
  <c r="X97" i="1" s="1"/>
  <c r="AG97" i="1"/>
  <c r="AF97" i="1"/>
  <c r="I11" i="3"/>
  <c r="C11" i="3"/>
  <c r="D11" i="3" s="1"/>
  <c r="J11" i="3"/>
  <c r="F9" i="3" l="1"/>
  <c r="B10" i="3"/>
  <c r="F10" i="3" s="1"/>
  <c r="AV97" i="1"/>
  <c r="AM97" i="1"/>
  <c r="J12" i="3"/>
  <c r="I12" i="3"/>
  <c r="C12" i="3"/>
  <c r="D12" i="3" s="1"/>
  <c r="AE97" i="1" l="1"/>
  <c r="BC97" i="1"/>
  <c r="J13" i="3"/>
  <c r="I13" i="3"/>
  <c r="C13" i="3"/>
  <c r="D13" i="3" s="1"/>
  <c r="AN97" i="1"/>
  <c r="B11" i="3"/>
  <c r="AU97" i="1"/>
  <c r="AT97" i="1"/>
  <c r="BB97" i="1" l="1"/>
  <c r="BA97" i="1"/>
  <c r="F11" i="3"/>
  <c r="AL97" i="1"/>
  <c r="BJ97" i="1"/>
  <c r="I14" i="3"/>
  <c r="C14" i="3"/>
  <c r="D14" i="3" s="1"/>
  <c r="J14" i="3"/>
  <c r="B12" i="3"/>
  <c r="L95" i="1"/>
  <c r="L100" i="1" s="1"/>
  <c r="F13" i="3" l="1"/>
  <c r="AZ97" i="1"/>
  <c r="BH97" i="1"/>
  <c r="BQ97" i="1"/>
  <c r="I15" i="3"/>
  <c r="J15" i="3"/>
  <c r="C15" i="3"/>
  <c r="D15" i="3" s="1"/>
  <c r="B14" i="3"/>
  <c r="BG97" i="1" s="1"/>
  <c r="F12" i="3"/>
  <c r="AS97" i="1"/>
  <c r="BO97" i="1" l="1"/>
  <c r="BI97" i="1"/>
  <c r="F14" i="3"/>
  <c r="BX97" i="1"/>
  <c r="I16" i="3"/>
  <c r="J16" i="3"/>
  <c r="C16" i="3"/>
  <c r="D16" i="3" s="1"/>
  <c r="M6" i="1"/>
  <c r="J1" i="1"/>
  <c r="M8" i="1"/>
  <c r="M9" i="1"/>
  <c r="M10" i="1"/>
  <c r="M11" i="1"/>
  <c r="M12" i="1"/>
  <c r="M13" i="1"/>
  <c r="M14" i="1"/>
  <c r="M15" i="1"/>
  <c r="M16" i="1"/>
  <c r="M17" i="1"/>
  <c r="M18" i="1"/>
  <c r="N18" i="1" s="1"/>
  <c r="M19" i="1"/>
  <c r="M20" i="1"/>
  <c r="M21" i="1"/>
  <c r="M22" i="1"/>
  <c r="N22" i="1" s="1"/>
  <c r="M23" i="1"/>
  <c r="M24" i="1"/>
  <c r="M25" i="1"/>
  <c r="M26" i="1"/>
  <c r="N26" i="1" s="1"/>
  <c r="M27" i="1"/>
  <c r="M28" i="1"/>
  <c r="M29" i="1"/>
  <c r="M30" i="1"/>
  <c r="N30" i="1" s="1"/>
  <c r="M31" i="1"/>
  <c r="M32" i="1"/>
  <c r="M33" i="1"/>
  <c r="M34" i="1"/>
  <c r="N34" i="1" s="1"/>
  <c r="M35" i="1"/>
  <c r="M36" i="1"/>
  <c r="M37" i="1"/>
  <c r="M38" i="1"/>
  <c r="N38" i="1" s="1"/>
  <c r="M39" i="1"/>
  <c r="M40" i="1"/>
  <c r="M41" i="1"/>
  <c r="M42" i="1"/>
  <c r="N42" i="1" s="1"/>
  <c r="M43" i="1"/>
  <c r="M44" i="1"/>
  <c r="M45" i="1"/>
  <c r="M46" i="1"/>
  <c r="N46" i="1" s="1"/>
  <c r="M47" i="1"/>
  <c r="M48" i="1"/>
  <c r="M49" i="1"/>
  <c r="M50" i="1"/>
  <c r="N50" i="1" s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K1" i="1"/>
  <c r="M7" i="1"/>
  <c r="N7" i="1" s="1"/>
  <c r="N53" i="1" l="1"/>
  <c r="N51" i="1"/>
  <c r="N49" i="1"/>
  <c r="N47" i="1"/>
  <c r="N45" i="1"/>
  <c r="N43" i="1"/>
  <c r="N41" i="1"/>
  <c r="N39" i="1"/>
  <c r="N37" i="1"/>
  <c r="N35" i="1"/>
  <c r="N33" i="1"/>
  <c r="N31" i="1"/>
  <c r="N29" i="1"/>
  <c r="N27" i="1"/>
  <c r="N25" i="1"/>
  <c r="N23" i="1"/>
  <c r="N21" i="1"/>
  <c r="N19" i="1"/>
  <c r="N17" i="1"/>
  <c r="I100" i="1"/>
  <c r="AL6" i="1"/>
  <c r="AL92" i="1"/>
  <c r="AL90" i="1"/>
  <c r="AL88" i="1"/>
  <c r="AL86" i="1"/>
  <c r="AL84" i="1"/>
  <c r="AL82" i="1"/>
  <c r="AL80" i="1"/>
  <c r="AL78" i="1"/>
  <c r="AL76" i="1"/>
  <c r="AL74" i="1"/>
  <c r="AL72" i="1"/>
  <c r="AL70" i="1"/>
  <c r="AL68" i="1"/>
  <c r="AL66" i="1"/>
  <c r="AL64" i="1"/>
  <c r="AL62" i="1"/>
  <c r="AL60" i="1"/>
  <c r="AL58" i="1"/>
  <c r="AL56" i="1"/>
  <c r="AL54" i="1"/>
  <c r="AL52" i="1"/>
  <c r="AL50" i="1"/>
  <c r="AL48" i="1"/>
  <c r="AL46" i="1"/>
  <c r="AL44" i="1"/>
  <c r="AL42" i="1"/>
  <c r="AL40" i="1"/>
  <c r="AL38" i="1"/>
  <c r="AL36" i="1"/>
  <c r="AL34" i="1"/>
  <c r="AL32" i="1"/>
  <c r="AL30" i="1"/>
  <c r="AL28" i="1"/>
  <c r="AL26" i="1"/>
  <c r="AL24" i="1"/>
  <c r="AL22" i="1"/>
  <c r="AL20" i="1"/>
  <c r="AL18" i="1"/>
  <c r="AL16" i="1"/>
  <c r="AL14" i="1"/>
  <c r="AL12" i="1"/>
  <c r="AL10" i="1"/>
  <c r="AL8" i="1"/>
  <c r="AL7" i="1"/>
  <c r="AL91" i="1"/>
  <c r="AL89" i="1"/>
  <c r="AL87" i="1"/>
  <c r="AL85" i="1"/>
  <c r="AL83" i="1"/>
  <c r="AL81" i="1"/>
  <c r="AL79" i="1"/>
  <c r="AL77" i="1"/>
  <c r="AL75" i="1"/>
  <c r="AL73" i="1"/>
  <c r="AL71" i="1"/>
  <c r="AL69" i="1"/>
  <c r="AL67" i="1"/>
  <c r="AL65" i="1"/>
  <c r="AL63" i="1"/>
  <c r="AL61" i="1"/>
  <c r="AL59" i="1"/>
  <c r="AL57" i="1"/>
  <c r="AL55" i="1"/>
  <c r="AL53" i="1"/>
  <c r="AL51" i="1"/>
  <c r="AL49" i="1"/>
  <c r="AL47" i="1"/>
  <c r="AL45" i="1"/>
  <c r="AL43" i="1"/>
  <c r="AL41" i="1"/>
  <c r="AL39" i="1"/>
  <c r="AL37" i="1"/>
  <c r="AL35" i="1"/>
  <c r="AL33" i="1"/>
  <c r="AL31" i="1"/>
  <c r="AL29" i="1"/>
  <c r="AL27" i="1"/>
  <c r="AL25" i="1"/>
  <c r="AL23" i="1"/>
  <c r="AL21" i="1"/>
  <c r="AL19" i="1"/>
  <c r="AL17" i="1"/>
  <c r="AL15" i="1"/>
  <c r="AL13" i="1"/>
  <c r="AL11" i="1"/>
  <c r="AL9" i="1"/>
  <c r="BG7" i="1"/>
  <c r="BG9" i="1"/>
  <c r="BG11" i="1"/>
  <c r="BG13" i="1"/>
  <c r="BG15" i="1"/>
  <c r="BG17" i="1"/>
  <c r="BG19" i="1"/>
  <c r="BG21" i="1"/>
  <c r="BG23" i="1"/>
  <c r="BG25" i="1"/>
  <c r="BG27" i="1"/>
  <c r="BG29" i="1"/>
  <c r="BG31" i="1"/>
  <c r="BG33" i="1"/>
  <c r="BG35" i="1"/>
  <c r="BG37" i="1"/>
  <c r="BG39" i="1"/>
  <c r="BG41" i="1"/>
  <c r="BG43" i="1"/>
  <c r="BG45" i="1"/>
  <c r="BG47" i="1"/>
  <c r="BG49" i="1"/>
  <c r="BG51" i="1"/>
  <c r="BG53" i="1"/>
  <c r="BG55" i="1"/>
  <c r="BG57" i="1"/>
  <c r="BG59" i="1"/>
  <c r="BG61" i="1"/>
  <c r="BG63" i="1"/>
  <c r="BG65" i="1"/>
  <c r="BG67" i="1"/>
  <c r="BG69" i="1"/>
  <c r="BG71" i="1"/>
  <c r="BG73" i="1"/>
  <c r="BG75" i="1"/>
  <c r="BG77" i="1"/>
  <c r="BG79" i="1"/>
  <c r="BG81" i="1"/>
  <c r="BG83" i="1"/>
  <c r="BG85" i="1"/>
  <c r="BG87" i="1"/>
  <c r="BG89" i="1"/>
  <c r="BG91" i="1"/>
  <c r="BG6" i="1"/>
  <c r="AZ6" i="1"/>
  <c r="AZ8" i="1"/>
  <c r="AZ10" i="1"/>
  <c r="AZ12" i="1"/>
  <c r="AZ14" i="1"/>
  <c r="AZ16" i="1"/>
  <c r="AZ18" i="1"/>
  <c r="AZ20" i="1"/>
  <c r="AZ22" i="1"/>
  <c r="AZ24" i="1"/>
  <c r="AZ26" i="1"/>
  <c r="AZ28" i="1"/>
  <c r="AZ30" i="1"/>
  <c r="AZ32" i="1"/>
  <c r="AZ34" i="1"/>
  <c r="AZ36" i="1"/>
  <c r="AZ38" i="1"/>
  <c r="AZ40" i="1"/>
  <c r="AZ42" i="1"/>
  <c r="AZ44" i="1"/>
  <c r="AZ46" i="1"/>
  <c r="AZ48" i="1"/>
  <c r="AZ50" i="1"/>
  <c r="AZ52" i="1"/>
  <c r="AZ54" i="1"/>
  <c r="AZ56" i="1"/>
  <c r="AZ58" i="1"/>
  <c r="AZ62" i="1"/>
  <c r="AZ66" i="1"/>
  <c r="AZ70" i="1"/>
  <c r="AZ74" i="1"/>
  <c r="AZ78" i="1"/>
  <c r="AZ82" i="1"/>
  <c r="AZ86" i="1"/>
  <c r="AZ90" i="1"/>
  <c r="AZ61" i="1"/>
  <c r="AZ65" i="1"/>
  <c r="AZ69" i="1"/>
  <c r="AZ73" i="1"/>
  <c r="AZ77" i="1"/>
  <c r="AZ81" i="1"/>
  <c r="AZ85" i="1"/>
  <c r="AZ89" i="1"/>
  <c r="AS8" i="1"/>
  <c r="AS12" i="1"/>
  <c r="AS16" i="1"/>
  <c r="AS20" i="1"/>
  <c r="AS24" i="1"/>
  <c r="AS28" i="1"/>
  <c r="AS32" i="1"/>
  <c r="AS36" i="1"/>
  <c r="AS40" i="1"/>
  <c r="AS44" i="1"/>
  <c r="AS48" i="1"/>
  <c r="AS52" i="1"/>
  <c r="AS56" i="1"/>
  <c r="AS60" i="1"/>
  <c r="AS64" i="1"/>
  <c r="AS68" i="1"/>
  <c r="AS72" i="1"/>
  <c r="AS76" i="1"/>
  <c r="AS80" i="1"/>
  <c r="AS84" i="1"/>
  <c r="AS88" i="1"/>
  <c r="AS92" i="1"/>
  <c r="AS10" i="1"/>
  <c r="AS14" i="1"/>
  <c r="AS18" i="1"/>
  <c r="AS22" i="1"/>
  <c r="AS26" i="1"/>
  <c r="AS30" i="1"/>
  <c r="AS34" i="1"/>
  <c r="AS38" i="1"/>
  <c r="AS42" i="1"/>
  <c r="AS46" i="1"/>
  <c r="AS50" i="1"/>
  <c r="AS54" i="1"/>
  <c r="AS58" i="1"/>
  <c r="AS62" i="1"/>
  <c r="AS66" i="1"/>
  <c r="AS70" i="1"/>
  <c r="AS74" i="1"/>
  <c r="AS78" i="1"/>
  <c r="AS82" i="1"/>
  <c r="AS86" i="1"/>
  <c r="AS90" i="1"/>
  <c r="BG8" i="1"/>
  <c r="BG10" i="1"/>
  <c r="BG12" i="1"/>
  <c r="BG14" i="1"/>
  <c r="BG16" i="1"/>
  <c r="BG18" i="1"/>
  <c r="BG20" i="1"/>
  <c r="BG22" i="1"/>
  <c r="BG24" i="1"/>
  <c r="BG26" i="1"/>
  <c r="BG28" i="1"/>
  <c r="BG30" i="1"/>
  <c r="BG32" i="1"/>
  <c r="BG34" i="1"/>
  <c r="BG36" i="1"/>
  <c r="BG38" i="1"/>
  <c r="BG40" i="1"/>
  <c r="BG42" i="1"/>
  <c r="BG44" i="1"/>
  <c r="BG46" i="1"/>
  <c r="BG48" i="1"/>
  <c r="BG50" i="1"/>
  <c r="BG52" i="1"/>
  <c r="BG54" i="1"/>
  <c r="BG56" i="1"/>
  <c r="BG58" i="1"/>
  <c r="BG60" i="1"/>
  <c r="BG62" i="1"/>
  <c r="BG64" i="1"/>
  <c r="BG66" i="1"/>
  <c r="BG68" i="1"/>
  <c r="BG70" i="1"/>
  <c r="BG72" i="1"/>
  <c r="BG74" i="1"/>
  <c r="BG76" i="1"/>
  <c r="BG78" i="1"/>
  <c r="BG80" i="1"/>
  <c r="BG82" i="1"/>
  <c r="BG84" i="1"/>
  <c r="BG86" i="1"/>
  <c r="BG88" i="1"/>
  <c r="BG90" i="1"/>
  <c r="BG92" i="1"/>
  <c r="AZ7" i="1"/>
  <c r="AZ9" i="1"/>
  <c r="AZ11" i="1"/>
  <c r="AZ13" i="1"/>
  <c r="AZ15" i="1"/>
  <c r="AZ17" i="1"/>
  <c r="AZ19" i="1"/>
  <c r="AZ21" i="1"/>
  <c r="AZ23" i="1"/>
  <c r="AZ25" i="1"/>
  <c r="AZ27" i="1"/>
  <c r="AZ29" i="1"/>
  <c r="AZ31" i="1"/>
  <c r="AZ33" i="1"/>
  <c r="AZ35" i="1"/>
  <c r="AZ37" i="1"/>
  <c r="AZ39" i="1"/>
  <c r="AZ41" i="1"/>
  <c r="AZ43" i="1"/>
  <c r="AZ45" i="1"/>
  <c r="AZ47" i="1"/>
  <c r="AZ49" i="1"/>
  <c r="AZ51" i="1"/>
  <c r="AZ53" i="1"/>
  <c r="AZ55" i="1"/>
  <c r="AZ57" i="1"/>
  <c r="AZ60" i="1"/>
  <c r="AZ64" i="1"/>
  <c r="AZ68" i="1"/>
  <c r="AZ72" i="1"/>
  <c r="AZ76" i="1"/>
  <c r="AZ80" i="1"/>
  <c r="AZ84" i="1"/>
  <c r="AZ88" i="1"/>
  <c r="AZ92" i="1"/>
  <c r="AZ59" i="1"/>
  <c r="AZ63" i="1"/>
  <c r="AZ67" i="1"/>
  <c r="AZ71" i="1"/>
  <c r="AZ75" i="1"/>
  <c r="AZ79" i="1"/>
  <c r="AZ83" i="1"/>
  <c r="AZ87" i="1"/>
  <c r="AZ91" i="1"/>
  <c r="AS7" i="1"/>
  <c r="AS11" i="1"/>
  <c r="AS15" i="1"/>
  <c r="AS19" i="1"/>
  <c r="AS23" i="1"/>
  <c r="AS27" i="1"/>
  <c r="AS31" i="1"/>
  <c r="AS35" i="1"/>
  <c r="AS39" i="1"/>
  <c r="AS43" i="1"/>
  <c r="AS47" i="1"/>
  <c r="AS51" i="1"/>
  <c r="AS55" i="1"/>
  <c r="AS59" i="1"/>
  <c r="AS63" i="1"/>
  <c r="AS67" i="1"/>
  <c r="AS71" i="1"/>
  <c r="AS75" i="1"/>
  <c r="AS79" i="1"/>
  <c r="AS83" i="1"/>
  <c r="AS87" i="1"/>
  <c r="AS91" i="1"/>
  <c r="AS9" i="1"/>
  <c r="AS13" i="1"/>
  <c r="AS17" i="1"/>
  <c r="AS21" i="1"/>
  <c r="AS25" i="1"/>
  <c r="AS29" i="1"/>
  <c r="AS33" i="1"/>
  <c r="AS37" i="1"/>
  <c r="AS41" i="1"/>
  <c r="AS45" i="1"/>
  <c r="AS49" i="1"/>
  <c r="AS53" i="1"/>
  <c r="AS57" i="1"/>
  <c r="AS61" i="1"/>
  <c r="AS65" i="1"/>
  <c r="AS69" i="1"/>
  <c r="AS73" i="1"/>
  <c r="AS77" i="1"/>
  <c r="AS81" i="1"/>
  <c r="AS85" i="1"/>
  <c r="AS89" i="1"/>
  <c r="N15" i="1"/>
  <c r="N13" i="1"/>
  <c r="N11" i="1"/>
  <c r="N10" i="1"/>
  <c r="AS6" i="1"/>
  <c r="K95" i="1"/>
  <c r="K100" i="1" s="1"/>
  <c r="J100" i="1"/>
  <c r="AT8" i="1"/>
  <c r="AU8" i="1" s="1"/>
  <c r="AT10" i="1"/>
  <c r="AU10" i="1" s="1"/>
  <c r="AT12" i="1"/>
  <c r="AU12" i="1" s="1"/>
  <c r="AT14" i="1"/>
  <c r="AU14" i="1" s="1"/>
  <c r="AT16" i="1"/>
  <c r="AU16" i="1" s="1"/>
  <c r="AT18" i="1"/>
  <c r="AU18" i="1" s="1"/>
  <c r="AT20" i="1"/>
  <c r="AU20" i="1" s="1"/>
  <c r="AT22" i="1"/>
  <c r="AU22" i="1" s="1"/>
  <c r="AT24" i="1"/>
  <c r="AU24" i="1" s="1"/>
  <c r="AT26" i="1"/>
  <c r="AU26" i="1" s="1"/>
  <c r="AT28" i="1"/>
  <c r="AU28" i="1" s="1"/>
  <c r="AT30" i="1"/>
  <c r="AU30" i="1" s="1"/>
  <c r="AT32" i="1"/>
  <c r="AU32" i="1" s="1"/>
  <c r="AT34" i="1"/>
  <c r="AU34" i="1" s="1"/>
  <c r="AT36" i="1"/>
  <c r="AU36" i="1" s="1"/>
  <c r="AT38" i="1"/>
  <c r="AU38" i="1" s="1"/>
  <c r="AT40" i="1"/>
  <c r="AU40" i="1" s="1"/>
  <c r="AT42" i="1"/>
  <c r="AU42" i="1" s="1"/>
  <c r="AT44" i="1"/>
  <c r="AU44" i="1" s="1"/>
  <c r="AT46" i="1"/>
  <c r="AU46" i="1" s="1"/>
  <c r="AT48" i="1"/>
  <c r="AU48" i="1" s="1"/>
  <c r="AT50" i="1"/>
  <c r="AU50" i="1" s="1"/>
  <c r="AT52" i="1"/>
  <c r="AU52" i="1" s="1"/>
  <c r="AT54" i="1"/>
  <c r="AU54" i="1" s="1"/>
  <c r="AT56" i="1"/>
  <c r="AU56" i="1" s="1"/>
  <c r="AT58" i="1"/>
  <c r="AU58" i="1" s="1"/>
  <c r="AT60" i="1"/>
  <c r="AU60" i="1" s="1"/>
  <c r="AT62" i="1"/>
  <c r="AU62" i="1" s="1"/>
  <c r="AT64" i="1"/>
  <c r="AU64" i="1" s="1"/>
  <c r="AT66" i="1"/>
  <c r="AU66" i="1" s="1"/>
  <c r="AT68" i="1"/>
  <c r="AU68" i="1" s="1"/>
  <c r="AT70" i="1"/>
  <c r="AU70" i="1" s="1"/>
  <c r="AT72" i="1"/>
  <c r="AU72" i="1" s="1"/>
  <c r="AT74" i="1"/>
  <c r="AU74" i="1" s="1"/>
  <c r="AT76" i="1"/>
  <c r="AU76" i="1" s="1"/>
  <c r="AT78" i="1"/>
  <c r="AU78" i="1" s="1"/>
  <c r="AT80" i="1"/>
  <c r="AU80" i="1" s="1"/>
  <c r="AT82" i="1"/>
  <c r="AU82" i="1" s="1"/>
  <c r="AT84" i="1"/>
  <c r="AU84" i="1" s="1"/>
  <c r="AT86" i="1"/>
  <c r="AU86" i="1" s="1"/>
  <c r="AT88" i="1"/>
  <c r="AU88" i="1" s="1"/>
  <c r="AT90" i="1"/>
  <c r="AU90" i="1" s="1"/>
  <c r="AT92" i="1"/>
  <c r="AU92" i="1" s="1"/>
  <c r="AM7" i="1"/>
  <c r="AN7" i="1" s="1"/>
  <c r="AM9" i="1"/>
  <c r="AN9" i="1" s="1"/>
  <c r="AM11" i="1"/>
  <c r="AN11" i="1" s="1"/>
  <c r="AM13" i="1"/>
  <c r="AN13" i="1" s="1"/>
  <c r="AM15" i="1"/>
  <c r="AN15" i="1" s="1"/>
  <c r="AM17" i="1"/>
  <c r="AN17" i="1" s="1"/>
  <c r="AM19" i="1"/>
  <c r="AN19" i="1" s="1"/>
  <c r="AM21" i="1"/>
  <c r="AN21" i="1" s="1"/>
  <c r="AM23" i="1"/>
  <c r="AN23" i="1" s="1"/>
  <c r="AM25" i="1"/>
  <c r="AN25" i="1" s="1"/>
  <c r="AM27" i="1"/>
  <c r="AN27" i="1" s="1"/>
  <c r="AM29" i="1"/>
  <c r="AN29" i="1" s="1"/>
  <c r="AM31" i="1"/>
  <c r="AN31" i="1" s="1"/>
  <c r="AM33" i="1"/>
  <c r="AN33" i="1" s="1"/>
  <c r="AM35" i="1"/>
  <c r="AN35" i="1" s="1"/>
  <c r="AM37" i="1"/>
  <c r="AN37" i="1" s="1"/>
  <c r="AM39" i="1"/>
  <c r="AN39" i="1" s="1"/>
  <c r="AM41" i="1"/>
  <c r="AN41" i="1" s="1"/>
  <c r="AM43" i="1"/>
  <c r="AN43" i="1" s="1"/>
  <c r="AM45" i="1"/>
  <c r="AN45" i="1" s="1"/>
  <c r="AM47" i="1"/>
  <c r="AN47" i="1" s="1"/>
  <c r="AM49" i="1"/>
  <c r="AN49" i="1" s="1"/>
  <c r="AM51" i="1"/>
  <c r="AN51" i="1" s="1"/>
  <c r="AM53" i="1"/>
  <c r="AN53" i="1" s="1"/>
  <c r="AM55" i="1"/>
  <c r="AN55" i="1" s="1"/>
  <c r="AM57" i="1"/>
  <c r="AN57" i="1" s="1"/>
  <c r="AM59" i="1"/>
  <c r="AN59" i="1" s="1"/>
  <c r="AM61" i="1"/>
  <c r="AN61" i="1" s="1"/>
  <c r="AM63" i="1"/>
  <c r="AN63" i="1" s="1"/>
  <c r="AM65" i="1"/>
  <c r="AN65" i="1" s="1"/>
  <c r="AM67" i="1"/>
  <c r="AN67" i="1" s="1"/>
  <c r="AM69" i="1"/>
  <c r="AN69" i="1" s="1"/>
  <c r="AM71" i="1"/>
  <c r="AN71" i="1" s="1"/>
  <c r="AM73" i="1"/>
  <c r="AN73" i="1" s="1"/>
  <c r="AM75" i="1"/>
  <c r="AN75" i="1" s="1"/>
  <c r="AM77" i="1"/>
  <c r="AN77" i="1" s="1"/>
  <c r="AM79" i="1"/>
  <c r="AN79" i="1" s="1"/>
  <c r="AM81" i="1"/>
  <c r="AN81" i="1" s="1"/>
  <c r="AM83" i="1"/>
  <c r="AN83" i="1" s="1"/>
  <c r="AM85" i="1"/>
  <c r="AN85" i="1" s="1"/>
  <c r="AM87" i="1"/>
  <c r="AN87" i="1" s="1"/>
  <c r="AM89" i="1"/>
  <c r="AN89" i="1" s="1"/>
  <c r="AM91" i="1"/>
  <c r="AN91" i="1" s="1"/>
  <c r="AM6" i="1"/>
  <c r="AN6" i="1" s="1"/>
  <c r="AT7" i="1"/>
  <c r="AU7" i="1" s="1"/>
  <c r="AT9" i="1"/>
  <c r="AU9" i="1" s="1"/>
  <c r="AT11" i="1"/>
  <c r="AU11" i="1" s="1"/>
  <c r="AT13" i="1"/>
  <c r="AU13" i="1" s="1"/>
  <c r="AT15" i="1"/>
  <c r="AU15" i="1" s="1"/>
  <c r="AT17" i="1"/>
  <c r="AU17" i="1" s="1"/>
  <c r="AT19" i="1"/>
  <c r="AU19" i="1" s="1"/>
  <c r="AT21" i="1"/>
  <c r="AU21" i="1" s="1"/>
  <c r="AT23" i="1"/>
  <c r="AU23" i="1" s="1"/>
  <c r="AT25" i="1"/>
  <c r="AU25" i="1" s="1"/>
  <c r="AT27" i="1"/>
  <c r="AU27" i="1" s="1"/>
  <c r="AT29" i="1"/>
  <c r="AU29" i="1" s="1"/>
  <c r="AT31" i="1"/>
  <c r="AU31" i="1" s="1"/>
  <c r="AT33" i="1"/>
  <c r="AU33" i="1" s="1"/>
  <c r="AT35" i="1"/>
  <c r="AU35" i="1" s="1"/>
  <c r="AT37" i="1"/>
  <c r="AU37" i="1" s="1"/>
  <c r="AT39" i="1"/>
  <c r="AU39" i="1" s="1"/>
  <c r="AT41" i="1"/>
  <c r="AU41" i="1" s="1"/>
  <c r="AT43" i="1"/>
  <c r="AU43" i="1" s="1"/>
  <c r="AT45" i="1"/>
  <c r="AU45" i="1" s="1"/>
  <c r="AT47" i="1"/>
  <c r="AU47" i="1" s="1"/>
  <c r="AT49" i="1"/>
  <c r="AU49" i="1" s="1"/>
  <c r="AT51" i="1"/>
  <c r="AU51" i="1" s="1"/>
  <c r="AT53" i="1"/>
  <c r="AU53" i="1" s="1"/>
  <c r="AT55" i="1"/>
  <c r="AU55" i="1" s="1"/>
  <c r="AT57" i="1"/>
  <c r="AU57" i="1" s="1"/>
  <c r="AT59" i="1"/>
  <c r="AU59" i="1" s="1"/>
  <c r="AT61" i="1"/>
  <c r="AU61" i="1" s="1"/>
  <c r="AT63" i="1"/>
  <c r="AU63" i="1" s="1"/>
  <c r="AT65" i="1"/>
  <c r="AU65" i="1" s="1"/>
  <c r="AT67" i="1"/>
  <c r="AU67" i="1" s="1"/>
  <c r="AT69" i="1"/>
  <c r="AU69" i="1" s="1"/>
  <c r="AT71" i="1"/>
  <c r="AU71" i="1" s="1"/>
  <c r="AT73" i="1"/>
  <c r="AU73" i="1" s="1"/>
  <c r="AT75" i="1"/>
  <c r="AU75" i="1" s="1"/>
  <c r="AT77" i="1"/>
  <c r="AU77" i="1" s="1"/>
  <c r="AT79" i="1"/>
  <c r="AU79" i="1" s="1"/>
  <c r="AT81" i="1"/>
  <c r="AU81" i="1" s="1"/>
  <c r="AT83" i="1"/>
  <c r="AU83" i="1" s="1"/>
  <c r="AT85" i="1"/>
  <c r="AU85" i="1" s="1"/>
  <c r="AT87" i="1"/>
  <c r="AU87" i="1" s="1"/>
  <c r="AT89" i="1"/>
  <c r="AU89" i="1" s="1"/>
  <c r="AT91" i="1"/>
  <c r="AU91" i="1" s="1"/>
  <c r="AT6" i="1"/>
  <c r="AU6" i="1" s="1"/>
  <c r="AM8" i="1"/>
  <c r="AN8" i="1" s="1"/>
  <c r="AM10" i="1"/>
  <c r="AN10" i="1" s="1"/>
  <c r="AM12" i="1"/>
  <c r="AN12" i="1" s="1"/>
  <c r="AM14" i="1"/>
  <c r="AN14" i="1" s="1"/>
  <c r="AM16" i="1"/>
  <c r="AN16" i="1" s="1"/>
  <c r="AM18" i="1"/>
  <c r="AN18" i="1" s="1"/>
  <c r="AM20" i="1"/>
  <c r="AN20" i="1" s="1"/>
  <c r="AM22" i="1"/>
  <c r="AN22" i="1" s="1"/>
  <c r="AM24" i="1"/>
  <c r="AN24" i="1" s="1"/>
  <c r="AM26" i="1"/>
  <c r="AN26" i="1" s="1"/>
  <c r="AM28" i="1"/>
  <c r="AN28" i="1" s="1"/>
  <c r="AM30" i="1"/>
  <c r="AN30" i="1" s="1"/>
  <c r="AM32" i="1"/>
  <c r="AN32" i="1" s="1"/>
  <c r="AM34" i="1"/>
  <c r="AN34" i="1" s="1"/>
  <c r="AM36" i="1"/>
  <c r="AN36" i="1" s="1"/>
  <c r="AM38" i="1"/>
  <c r="AN38" i="1" s="1"/>
  <c r="AM40" i="1"/>
  <c r="AN40" i="1" s="1"/>
  <c r="AM42" i="1"/>
  <c r="AN42" i="1" s="1"/>
  <c r="AM44" i="1"/>
  <c r="AN44" i="1" s="1"/>
  <c r="AM46" i="1"/>
  <c r="AN46" i="1" s="1"/>
  <c r="AM48" i="1"/>
  <c r="AN48" i="1" s="1"/>
  <c r="AM50" i="1"/>
  <c r="AN50" i="1" s="1"/>
  <c r="AM52" i="1"/>
  <c r="AN52" i="1" s="1"/>
  <c r="AM54" i="1"/>
  <c r="AN54" i="1" s="1"/>
  <c r="AM56" i="1"/>
  <c r="AN56" i="1" s="1"/>
  <c r="AM58" i="1"/>
  <c r="AN58" i="1" s="1"/>
  <c r="AM60" i="1"/>
  <c r="AN60" i="1" s="1"/>
  <c r="AM62" i="1"/>
  <c r="AN62" i="1" s="1"/>
  <c r="AM64" i="1"/>
  <c r="AN64" i="1" s="1"/>
  <c r="AM66" i="1"/>
  <c r="AN66" i="1" s="1"/>
  <c r="AM68" i="1"/>
  <c r="AN68" i="1" s="1"/>
  <c r="AM70" i="1"/>
  <c r="AN70" i="1" s="1"/>
  <c r="AM72" i="1"/>
  <c r="AN72" i="1" s="1"/>
  <c r="AM74" i="1"/>
  <c r="AN74" i="1" s="1"/>
  <c r="AM76" i="1"/>
  <c r="AN76" i="1" s="1"/>
  <c r="AM78" i="1"/>
  <c r="AN78" i="1" s="1"/>
  <c r="AM80" i="1"/>
  <c r="AN80" i="1" s="1"/>
  <c r="AM82" i="1"/>
  <c r="AN82" i="1" s="1"/>
  <c r="AM84" i="1"/>
  <c r="AN84" i="1" s="1"/>
  <c r="AM86" i="1"/>
  <c r="AN86" i="1" s="1"/>
  <c r="AM88" i="1"/>
  <c r="AN88" i="1" s="1"/>
  <c r="AM90" i="1"/>
  <c r="AN90" i="1" s="1"/>
  <c r="AM92" i="1"/>
  <c r="AN92" i="1" s="1"/>
  <c r="BA8" i="1"/>
  <c r="BB8" i="1" s="1"/>
  <c r="BA10" i="1"/>
  <c r="BB10" i="1" s="1"/>
  <c r="BA12" i="1"/>
  <c r="BB12" i="1" s="1"/>
  <c r="BA14" i="1"/>
  <c r="BB14" i="1" s="1"/>
  <c r="BA16" i="1"/>
  <c r="BB16" i="1" s="1"/>
  <c r="BA18" i="1"/>
  <c r="BB18" i="1" s="1"/>
  <c r="BA20" i="1"/>
  <c r="BB20" i="1" s="1"/>
  <c r="BA22" i="1"/>
  <c r="BB22" i="1" s="1"/>
  <c r="BA24" i="1"/>
  <c r="BB24" i="1" s="1"/>
  <c r="BA26" i="1"/>
  <c r="BB26" i="1" s="1"/>
  <c r="BA28" i="1"/>
  <c r="BB28" i="1" s="1"/>
  <c r="BA30" i="1"/>
  <c r="BB30" i="1" s="1"/>
  <c r="BA32" i="1"/>
  <c r="BB32" i="1" s="1"/>
  <c r="BA34" i="1"/>
  <c r="BB34" i="1" s="1"/>
  <c r="BA36" i="1"/>
  <c r="BB36" i="1" s="1"/>
  <c r="BA38" i="1"/>
  <c r="BB38" i="1" s="1"/>
  <c r="BA40" i="1"/>
  <c r="BB40" i="1" s="1"/>
  <c r="BA42" i="1"/>
  <c r="BB42" i="1" s="1"/>
  <c r="BA44" i="1"/>
  <c r="BB44" i="1" s="1"/>
  <c r="BA46" i="1"/>
  <c r="BB46" i="1" s="1"/>
  <c r="BA48" i="1"/>
  <c r="BB48" i="1" s="1"/>
  <c r="BA50" i="1"/>
  <c r="BB50" i="1" s="1"/>
  <c r="BA52" i="1"/>
  <c r="BB52" i="1" s="1"/>
  <c r="BA54" i="1"/>
  <c r="BB54" i="1" s="1"/>
  <c r="BA56" i="1"/>
  <c r="BB56" i="1" s="1"/>
  <c r="BA58" i="1"/>
  <c r="BB58" i="1" s="1"/>
  <c r="BA60" i="1"/>
  <c r="BB60" i="1" s="1"/>
  <c r="BA62" i="1"/>
  <c r="BB62" i="1" s="1"/>
  <c r="BA64" i="1"/>
  <c r="BB64" i="1" s="1"/>
  <c r="BA66" i="1"/>
  <c r="BB66" i="1" s="1"/>
  <c r="BA68" i="1"/>
  <c r="BB68" i="1" s="1"/>
  <c r="BA70" i="1"/>
  <c r="BB70" i="1" s="1"/>
  <c r="BA72" i="1"/>
  <c r="BB72" i="1" s="1"/>
  <c r="BA74" i="1"/>
  <c r="BB74" i="1" s="1"/>
  <c r="BA76" i="1"/>
  <c r="BB76" i="1" s="1"/>
  <c r="BA78" i="1"/>
  <c r="BB78" i="1" s="1"/>
  <c r="BA80" i="1"/>
  <c r="BB80" i="1" s="1"/>
  <c r="BA82" i="1"/>
  <c r="BB82" i="1" s="1"/>
  <c r="BA84" i="1"/>
  <c r="BB84" i="1" s="1"/>
  <c r="BA86" i="1"/>
  <c r="BB86" i="1" s="1"/>
  <c r="BA88" i="1"/>
  <c r="BB88" i="1" s="1"/>
  <c r="BA90" i="1"/>
  <c r="BB90" i="1" s="1"/>
  <c r="BA92" i="1"/>
  <c r="BB92" i="1" s="1"/>
  <c r="BA7" i="1"/>
  <c r="BB7" i="1" s="1"/>
  <c r="BA9" i="1"/>
  <c r="BB9" i="1" s="1"/>
  <c r="BA11" i="1"/>
  <c r="BB11" i="1" s="1"/>
  <c r="BA13" i="1"/>
  <c r="BB13" i="1" s="1"/>
  <c r="BA15" i="1"/>
  <c r="BB15" i="1" s="1"/>
  <c r="BA17" i="1"/>
  <c r="BB17" i="1" s="1"/>
  <c r="BA19" i="1"/>
  <c r="BB19" i="1" s="1"/>
  <c r="BA21" i="1"/>
  <c r="BB21" i="1" s="1"/>
  <c r="BA23" i="1"/>
  <c r="BB23" i="1" s="1"/>
  <c r="BA25" i="1"/>
  <c r="BB25" i="1" s="1"/>
  <c r="BA27" i="1"/>
  <c r="BB27" i="1" s="1"/>
  <c r="BA29" i="1"/>
  <c r="BB29" i="1" s="1"/>
  <c r="BA31" i="1"/>
  <c r="BB31" i="1" s="1"/>
  <c r="BA33" i="1"/>
  <c r="BB33" i="1" s="1"/>
  <c r="BA35" i="1"/>
  <c r="BB35" i="1" s="1"/>
  <c r="BA37" i="1"/>
  <c r="BB37" i="1" s="1"/>
  <c r="BA39" i="1"/>
  <c r="BB39" i="1" s="1"/>
  <c r="BA41" i="1"/>
  <c r="BB41" i="1" s="1"/>
  <c r="BA43" i="1"/>
  <c r="BB43" i="1" s="1"/>
  <c r="BA45" i="1"/>
  <c r="BB45" i="1" s="1"/>
  <c r="BA47" i="1"/>
  <c r="BB47" i="1" s="1"/>
  <c r="BA49" i="1"/>
  <c r="BB49" i="1" s="1"/>
  <c r="BA51" i="1"/>
  <c r="BB51" i="1" s="1"/>
  <c r="BA53" i="1"/>
  <c r="BB53" i="1" s="1"/>
  <c r="BA55" i="1"/>
  <c r="BB55" i="1" s="1"/>
  <c r="BA57" i="1"/>
  <c r="BB57" i="1" s="1"/>
  <c r="BA59" i="1"/>
  <c r="BB59" i="1" s="1"/>
  <c r="BA61" i="1"/>
  <c r="BB61" i="1" s="1"/>
  <c r="BA63" i="1"/>
  <c r="BB63" i="1" s="1"/>
  <c r="BA65" i="1"/>
  <c r="BB65" i="1" s="1"/>
  <c r="BA67" i="1"/>
  <c r="BB67" i="1" s="1"/>
  <c r="BA69" i="1"/>
  <c r="BB69" i="1" s="1"/>
  <c r="BA71" i="1"/>
  <c r="BB71" i="1" s="1"/>
  <c r="BA73" i="1"/>
  <c r="BB73" i="1" s="1"/>
  <c r="BA75" i="1"/>
  <c r="BB75" i="1" s="1"/>
  <c r="BA77" i="1"/>
  <c r="BB77" i="1" s="1"/>
  <c r="BA79" i="1"/>
  <c r="BB79" i="1" s="1"/>
  <c r="BA81" i="1"/>
  <c r="BB81" i="1" s="1"/>
  <c r="BA83" i="1"/>
  <c r="BB83" i="1" s="1"/>
  <c r="BA85" i="1"/>
  <c r="BB85" i="1" s="1"/>
  <c r="BA87" i="1"/>
  <c r="BB87" i="1" s="1"/>
  <c r="BA89" i="1"/>
  <c r="BB89" i="1" s="1"/>
  <c r="BA91" i="1"/>
  <c r="BB91" i="1" s="1"/>
  <c r="BA6" i="1"/>
  <c r="BB6" i="1" s="1"/>
  <c r="BH7" i="1"/>
  <c r="BI7" i="1" s="1"/>
  <c r="BH9" i="1"/>
  <c r="BI9" i="1" s="1"/>
  <c r="BH11" i="1"/>
  <c r="BI11" i="1" s="1"/>
  <c r="BH13" i="1"/>
  <c r="BI13" i="1" s="1"/>
  <c r="BH15" i="1"/>
  <c r="BI15" i="1" s="1"/>
  <c r="BH17" i="1"/>
  <c r="BI17" i="1" s="1"/>
  <c r="BH19" i="1"/>
  <c r="BI19" i="1" s="1"/>
  <c r="BH21" i="1"/>
  <c r="BI21" i="1" s="1"/>
  <c r="BH23" i="1"/>
  <c r="BI23" i="1" s="1"/>
  <c r="BH25" i="1"/>
  <c r="BI25" i="1" s="1"/>
  <c r="BH27" i="1"/>
  <c r="BI27" i="1" s="1"/>
  <c r="BH29" i="1"/>
  <c r="BI29" i="1" s="1"/>
  <c r="BH31" i="1"/>
  <c r="BI31" i="1" s="1"/>
  <c r="BH33" i="1"/>
  <c r="BI33" i="1" s="1"/>
  <c r="BH35" i="1"/>
  <c r="BI35" i="1" s="1"/>
  <c r="BH37" i="1"/>
  <c r="BI37" i="1" s="1"/>
  <c r="BH39" i="1"/>
  <c r="BI39" i="1" s="1"/>
  <c r="BH41" i="1"/>
  <c r="BI41" i="1" s="1"/>
  <c r="BH43" i="1"/>
  <c r="BI43" i="1" s="1"/>
  <c r="BH45" i="1"/>
  <c r="BI45" i="1" s="1"/>
  <c r="BH47" i="1"/>
  <c r="BI47" i="1" s="1"/>
  <c r="BH49" i="1"/>
  <c r="BI49" i="1" s="1"/>
  <c r="BH51" i="1"/>
  <c r="BI51" i="1" s="1"/>
  <c r="BH53" i="1"/>
  <c r="BI53" i="1" s="1"/>
  <c r="BH55" i="1"/>
  <c r="BI55" i="1" s="1"/>
  <c r="BH57" i="1"/>
  <c r="BI57" i="1" s="1"/>
  <c r="BH59" i="1"/>
  <c r="BI59" i="1" s="1"/>
  <c r="BH61" i="1"/>
  <c r="BI61" i="1" s="1"/>
  <c r="BH63" i="1"/>
  <c r="BI63" i="1" s="1"/>
  <c r="BH65" i="1"/>
  <c r="BI65" i="1" s="1"/>
  <c r="BH67" i="1"/>
  <c r="BI67" i="1" s="1"/>
  <c r="BH69" i="1"/>
  <c r="BI69" i="1" s="1"/>
  <c r="BH71" i="1"/>
  <c r="BI71" i="1" s="1"/>
  <c r="BH73" i="1"/>
  <c r="BI73" i="1" s="1"/>
  <c r="BH75" i="1"/>
  <c r="BI75" i="1" s="1"/>
  <c r="BH77" i="1"/>
  <c r="BI77" i="1" s="1"/>
  <c r="BH79" i="1"/>
  <c r="BI79" i="1" s="1"/>
  <c r="BH81" i="1"/>
  <c r="BI81" i="1" s="1"/>
  <c r="BH83" i="1"/>
  <c r="BI83" i="1" s="1"/>
  <c r="BH85" i="1"/>
  <c r="BI85" i="1" s="1"/>
  <c r="BH87" i="1"/>
  <c r="BI87" i="1" s="1"/>
  <c r="BH89" i="1"/>
  <c r="BI89" i="1" s="1"/>
  <c r="BH91" i="1"/>
  <c r="BI91" i="1" s="1"/>
  <c r="BH6" i="1"/>
  <c r="BI6" i="1" s="1"/>
  <c r="BH8" i="1"/>
  <c r="BI8" i="1" s="1"/>
  <c r="BH10" i="1"/>
  <c r="BI10" i="1" s="1"/>
  <c r="BH12" i="1"/>
  <c r="BI12" i="1" s="1"/>
  <c r="BH14" i="1"/>
  <c r="BI14" i="1" s="1"/>
  <c r="BH16" i="1"/>
  <c r="BI16" i="1" s="1"/>
  <c r="BH18" i="1"/>
  <c r="BI18" i="1" s="1"/>
  <c r="BH20" i="1"/>
  <c r="BI20" i="1" s="1"/>
  <c r="BH22" i="1"/>
  <c r="BI22" i="1" s="1"/>
  <c r="BH24" i="1"/>
  <c r="BI24" i="1" s="1"/>
  <c r="BH26" i="1"/>
  <c r="BI26" i="1" s="1"/>
  <c r="BH28" i="1"/>
  <c r="BI28" i="1" s="1"/>
  <c r="BH30" i="1"/>
  <c r="BI30" i="1" s="1"/>
  <c r="BH32" i="1"/>
  <c r="BI32" i="1" s="1"/>
  <c r="BH34" i="1"/>
  <c r="BI34" i="1" s="1"/>
  <c r="BH36" i="1"/>
  <c r="BI36" i="1" s="1"/>
  <c r="BH38" i="1"/>
  <c r="BI38" i="1" s="1"/>
  <c r="BH40" i="1"/>
  <c r="BI40" i="1" s="1"/>
  <c r="BH42" i="1"/>
  <c r="BI42" i="1" s="1"/>
  <c r="BH44" i="1"/>
  <c r="BI44" i="1" s="1"/>
  <c r="BH46" i="1"/>
  <c r="BI46" i="1" s="1"/>
  <c r="BH48" i="1"/>
  <c r="BI48" i="1" s="1"/>
  <c r="BH50" i="1"/>
  <c r="BI50" i="1" s="1"/>
  <c r="BH52" i="1"/>
  <c r="BI52" i="1" s="1"/>
  <c r="BH54" i="1"/>
  <c r="BI54" i="1" s="1"/>
  <c r="BH56" i="1"/>
  <c r="BI56" i="1" s="1"/>
  <c r="BH58" i="1"/>
  <c r="BI58" i="1" s="1"/>
  <c r="BH60" i="1"/>
  <c r="BI60" i="1" s="1"/>
  <c r="BH62" i="1"/>
  <c r="BI62" i="1" s="1"/>
  <c r="BH64" i="1"/>
  <c r="BI64" i="1" s="1"/>
  <c r="BH66" i="1"/>
  <c r="BI66" i="1" s="1"/>
  <c r="BH68" i="1"/>
  <c r="BI68" i="1" s="1"/>
  <c r="BH70" i="1"/>
  <c r="BI70" i="1" s="1"/>
  <c r="BH72" i="1"/>
  <c r="BI72" i="1" s="1"/>
  <c r="BH74" i="1"/>
  <c r="BI74" i="1" s="1"/>
  <c r="BH76" i="1"/>
  <c r="BI76" i="1" s="1"/>
  <c r="BH78" i="1"/>
  <c r="BI78" i="1" s="1"/>
  <c r="BH80" i="1"/>
  <c r="BI80" i="1" s="1"/>
  <c r="BH82" i="1"/>
  <c r="BI82" i="1" s="1"/>
  <c r="BH84" i="1"/>
  <c r="BI84" i="1" s="1"/>
  <c r="BH86" i="1"/>
  <c r="BI86" i="1" s="1"/>
  <c r="BH88" i="1"/>
  <c r="BI88" i="1" s="1"/>
  <c r="BH90" i="1"/>
  <c r="BI90" i="1" s="1"/>
  <c r="BH92" i="1"/>
  <c r="BI92" i="1" s="1"/>
  <c r="BV97" i="1"/>
  <c r="BP97" i="1"/>
  <c r="B15" i="3"/>
  <c r="CE97" i="1"/>
  <c r="I17" i="3"/>
  <c r="J17" i="3"/>
  <c r="C17" i="3"/>
  <c r="D17" i="3" s="1"/>
  <c r="BO7" i="1"/>
  <c r="BP7" i="1" s="1"/>
  <c r="BO9" i="1"/>
  <c r="BP9" i="1" s="1"/>
  <c r="BO11" i="1"/>
  <c r="BP11" i="1" s="1"/>
  <c r="BO6" i="1"/>
  <c r="BP6" i="1" s="1"/>
  <c r="BO8" i="1"/>
  <c r="BP8" i="1" s="1"/>
  <c r="BO10" i="1"/>
  <c r="BP10" i="1" s="1"/>
  <c r="BO12" i="1"/>
  <c r="BP12" i="1" s="1"/>
  <c r="BO13" i="1"/>
  <c r="BP13" i="1" s="1"/>
  <c r="BO14" i="1"/>
  <c r="BP14" i="1" s="1"/>
  <c r="BO15" i="1"/>
  <c r="BP15" i="1" s="1"/>
  <c r="BO16" i="1"/>
  <c r="BP16" i="1" s="1"/>
  <c r="BO17" i="1"/>
  <c r="BP17" i="1" s="1"/>
  <c r="BO18" i="1"/>
  <c r="BP18" i="1" s="1"/>
  <c r="BO19" i="1"/>
  <c r="BP19" i="1" s="1"/>
  <c r="BO20" i="1"/>
  <c r="BP20" i="1" s="1"/>
  <c r="BO21" i="1"/>
  <c r="BP21" i="1" s="1"/>
  <c r="BO22" i="1"/>
  <c r="BP22" i="1" s="1"/>
  <c r="BO23" i="1"/>
  <c r="BP23" i="1" s="1"/>
  <c r="BO24" i="1"/>
  <c r="BP24" i="1" s="1"/>
  <c r="BO25" i="1"/>
  <c r="BP25" i="1" s="1"/>
  <c r="BO26" i="1"/>
  <c r="BP26" i="1" s="1"/>
  <c r="BO27" i="1"/>
  <c r="BP27" i="1" s="1"/>
  <c r="BO28" i="1"/>
  <c r="BP28" i="1" s="1"/>
  <c r="BO29" i="1"/>
  <c r="BP29" i="1" s="1"/>
  <c r="BO30" i="1"/>
  <c r="BP30" i="1" s="1"/>
  <c r="BO31" i="1"/>
  <c r="BP31" i="1" s="1"/>
  <c r="BO32" i="1"/>
  <c r="BP32" i="1" s="1"/>
  <c r="BO33" i="1"/>
  <c r="BP33" i="1" s="1"/>
  <c r="BO34" i="1"/>
  <c r="BP34" i="1" s="1"/>
  <c r="BO35" i="1"/>
  <c r="BP35" i="1" s="1"/>
  <c r="BO36" i="1"/>
  <c r="BP36" i="1" s="1"/>
  <c r="BO37" i="1"/>
  <c r="BP37" i="1" s="1"/>
  <c r="BO38" i="1"/>
  <c r="BP38" i="1" s="1"/>
  <c r="BO39" i="1"/>
  <c r="BP39" i="1" s="1"/>
  <c r="BO40" i="1"/>
  <c r="BP40" i="1" s="1"/>
  <c r="BO41" i="1"/>
  <c r="BP41" i="1" s="1"/>
  <c r="BO42" i="1"/>
  <c r="BP42" i="1" s="1"/>
  <c r="BO43" i="1"/>
  <c r="BP43" i="1" s="1"/>
  <c r="BO44" i="1"/>
  <c r="BP44" i="1" s="1"/>
  <c r="BO45" i="1"/>
  <c r="BP45" i="1" s="1"/>
  <c r="BO46" i="1"/>
  <c r="BP46" i="1" s="1"/>
  <c r="BO47" i="1"/>
  <c r="BP47" i="1" s="1"/>
  <c r="BO48" i="1"/>
  <c r="BP48" i="1" s="1"/>
  <c r="BO49" i="1"/>
  <c r="BP49" i="1" s="1"/>
  <c r="BO50" i="1"/>
  <c r="BP50" i="1" s="1"/>
  <c r="BO51" i="1"/>
  <c r="BP51" i="1" s="1"/>
  <c r="BO52" i="1"/>
  <c r="BP52" i="1" s="1"/>
  <c r="BO53" i="1"/>
  <c r="BP53" i="1" s="1"/>
  <c r="BO54" i="1"/>
  <c r="BP54" i="1" s="1"/>
  <c r="BO55" i="1"/>
  <c r="BP55" i="1" s="1"/>
  <c r="BO56" i="1"/>
  <c r="BP56" i="1" s="1"/>
  <c r="BO57" i="1"/>
  <c r="BP57" i="1" s="1"/>
  <c r="BO58" i="1"/>
  <c r="BP58" i="1" s="1"/>
  <c r="BO59" i="1"/>
  <c r="BP59" i="1" s="1"/>
  <c r="BO60" i="1"/>
  <c r="BP60" i="1" s="1"/>
  <c r="BO61" i="1"/>
  <c r="BP61" i="1" s="1"/>
  <c r="BO62" i="1"/>
  <c r="BP62" i="1" s="1"/>
  <c r="BO63" i="1"/>
  <c r="BP63" i="1" s="1"/>
  <c r="BO64" i="1"/>
  <c r="BP64" i="1" s="1"/>
  <c r="BO65" i="1"/>
  <c r="BP65" i="1" s="1"/>
  <c r="BO66" i="1"/>
  <c r="BP66" i="1" s="1"/>
  <c r="BO67" i="1"/>
  <c r="BP67" i="1" s="1"/>
  <c r="BO68" i="1"/>
  <c r="BP68" i="1" s="1"/>
  <c r="BO69" i="1"/>
  <c r="BP69" i="1" s="1"/>
  <c r="BO70" i="1"/>
  <c r="BP70" i="1" s="1"/>
  <c r="BO71" i="1"/>
  <c r="BP71" i="1" s="1"/>
  <c r="BO72" i="1"/>
  <c r="BP72" i="1" s="1"/>
  <c r="BO73" i="1"/>
  <c r="BP73" i="1" s="1"/>
  <c r="BO74" i="1"/>
  <c r="BP74" i="1" s="1"/>
  <c r="BO75" i="1"/>
  <c r="BP75" i="1" s="1"/>
  <c r="BO76" i="1"/>
  <c r="BP76" i="1" s="1"/>
  <c r="BO77" i="1"/>
  <c r="BP77" i="1" s="1"/>
  <c r="BO78" i="1"/>
  <c r="BP78" i="1" s="1"/>
  <c r="BO79" i="1"/>
  <c r="BP79" i="1" s="1"/>
  <c r="BO80" i="1"/>
  <c r="BP80" i="1" s="1"/>
  <c r="BO81" i="1"/>
  <c r="BP81" i="1" s="1"/>
  <c r="BO82" i="1"/>
  <c r="BP82" i="1" s="1"/>
  <c r="BO83" i="1"/>
  <c r="BP83" i="1" s="1"/>
  <c r="BO84" i="1"/>
  <c r="BP84" i="1" s="1"/>
  <c r="BO85" i="1"/>
  <c r="BP85" i="1" s="1"/>
  <c r="BO86" i="1"/>
  <c r="BP86" i="1" s="1"/>
  <c r="BO87" i="1"/>
  <c r="BP87" i="1" s="1"/>
  <c r="BO88" i="1"/>
  <c r="BP88" i="1" s="1"/>
  <c r="BO89" i="1"/>
  <c r="BP89" i="1" s="1"/>
  <c r="BO90" i="1"/>
  <c r="BP90" i="1" s="1"/>
  <c r="BO91" i="1"/>
  <c r="BP91" i="1" s="1"/>
  <c r="BO92" i="1"/>
  <c r="BP92" i="1" s="1"/>
  <c r="BO93" i="1"/>
  <c r="BP93" i="1" s="1"/>
  <c r="N6" i="1"/>
  <c r="M95" i="1"/>
  <c r="M100" i="1" s="1"/>
  <c r="N93" i="1"/>
  <c r="N91" i="1"/>
  <c r="N90" i="1"/>
  <c r="N89" i="1"/>
  <c r="N87" i="1"/>
  <c r="N86" i="1"/>
  <c r="N85" i="1"/>
  <c r="N83" i="1"/>
  <c r="N82" i="1"/>
  <c r="N81" i="1"/>
  <c r="N79" i="1"/>
  <c r="N78" i="1"/>
  <c r="N77" i="1"/>
  <c r="N74" i="1"/>
  <c r="N73" i="1"/>
  <c r="N71" i="1"/>
  <c r="N70" i="1"/>
  <c r="N69" i="1"/>
  <c r="N67" i="1"/>
  <c r="N66" i="1"/>
  <c r="N65" i="1"/>
  <c r="N63" i="1"/>
  <c r="N62" i="1"/>
  <c r="N61" i="1"/>
  <c r="N59" i="1"/>
  <c r="N58" i="1"/>
  <c r="N57" i="1"/>
  <c r="N55" i="1"/>
  <c r="N54" i="1"/>
  <c r="N9" i="1"/>
  <c r="N92" i="1"/>
  <c r="N88" i="1"/>
  <c r="N84" i="1"/>
  <c r="N80" i="1"/>
  <c r="N76" i="1"/>
  <c r="N75" i="1"/>
  <c r="N72" i="1"/>
  <c r="N68" i="1"/>
  <c r="N64" i="1"/>
  <c r="N60" i="1"/>
  <c r="N56" i="1"/>
  <c r="N52" i="1"/>
  <c r="N48" i="1"/>
  <c r="N44" i="1"/>
  <c r="N40" i="1"/>
  <c r="N36" i="1"/>
  <c r="N32" i="1"/>
  <c r="N28" i="1"/>
  <c r="N24" i="1"/>
  <c r="N20" i="1"/>
  <c r="N16" i="1"/>
  <c r="N14" i="1"/>
  <c r="N12" i="1"/>
  <c r="N8" i="1"/>
  <c r="BJ68" i="1" l="1"/>
  <c r="BK68" i="1" s="1"/>
  <c r="BJ52" i="1"/>
  <c r="BK52" i="1" s="1"/>
  <c r="BJ36" i="1"/>
  <c r="BK36" i="1" s="1"/>
  <c r="BJ20" i="1"/>
  <c r="BK20" i="1" s="1"/>
  <c r="BJ87" i="1"/>
  <c r="BK87" i="1" s="1"/>
  <c r="BJ23" i="1"/>
  <c r="BK23" i="1" s="1"/>
  <c r="BJ90" i="1"/>
  <c r="BK90" i="1" s="1"/>
  <c r="BJ55" i="1"/>
  <c r="BK55" i="1" s="1"/>
  <c r="BJ92" i="1"/>
  <c r="BK92" i="1" s="1"/>
  <c r="BJ76" i="1"/>
  <c r="BK76" i="1" s="1"/>
  <c r="BJ60" i="1"/>
  <c r="BK60" i="1" s="1"/>
  <c r="BJ44" i="1"/>
  <c r="BK44" i="1" s="1"/>
  <c r="BJ28" i="1"/>
  <c r="BK28" i="1" s="1"/>
  <c r="BJ12" i="1"/>
  <c r="BK12" i="1" s="1"/>
  <c r="BJ74" i="1"/>
  <c r="BK74" i="1" s="1"/>
  <c r="BJ31" i="1"/>
  <c r="BK31" i="1" s="1"/>
  <c r="BJ63" i="1"/>
  <c r="BK63" i="1" s="1"/>
  <c r="BJ10" i="1"/>
  <c r="BK10" i="1" s="1"/>
  <c r="BJ42" i="1"/>
  <c r="BK42" i="1" s="1"/>
  <c r="BJ58" i="1"/>
  <c r="BK58" i="1" s="1"/>
  <c r="BJ7" i="1"/>
  <c r="BK7" i="1" s="1"/>
  <c r="BJ39" i="1"/>
  <c r="BK39" i="1" s="1"/>
  <c r="BJ71" i="1"/>
  <c r="BK71" i="1" s="1"/>
  <c r="BJ26" i="1"/>
  <c r="BK26" i="1" s="1"/>
  <c r="BJ18" i="1"/>
  <c r="BK18" i="1" s="1"/>
  <c r="BJ34" i="1"/>
  <c r="BK34" i="1" s="1"/>
  <c r="BJ50" i="1"/>
  <c r="BK50" i="1" s="1"/>
  <c r="BJ66" i="1"/>
  <c r="BK66" i="1" s="1"/>
  <c r="BJ82" i="1"/>
  <c r="BK82" i="1" s="1"/>
  <c r="BJ15" i="1"/>
  <c r="BK15" i="1" s="1"/>
  <c r="BJ47" i="1"/>
  <c r="BK47" i="1" s="1"/>
  <c r="BJ79" i="1"/>
  <c r="BK79" i="1" s="1"/>
  <c r="BJ84" i="1"/>
  <c r="BK84" i="1" s="1"/>
  <c r="AV6" i="1"/>
  <c r="BJ88" i="1"/>
  <c r="BK88" i="1" s="1"/>
  <c r="BJ80" i="1"/>
  <c r="BK80" i="1" s="1"/>
  <c r="BJ72" i="1"/>
  <c r="BK72" i="1" s="1"/>
  <c r="BJ64" i="1"/>
  <c r="BK64" i="1" s="1"/>
  <c r="BJ56" i="1"/>
  <c r="BK56" i="1" s="1"/>
  <c r="BJ48" i="1"/>
  <c r="BK48" i="1" s="1"/>
  <c r="BJ40" i="1"/>
  <c r="BK40" i="1" s="1"/>
  <c r="BJ32" i="1"/>
  <c r="BK32" i="1" s="1"/>
  <c r="BJ24" i="1"/>
  <c r="BK24" i="1" s="1"/>
  <c r="BJ16" i="1"/>
  <c r="BK16" i="1" s="1"/>
  <c r="BK93" i="1"/>
  <c r="BJ85" i="1"/>
  <c r="BK85" i="1" s="1"/>
  <c r="BJ77" i="1"/>
  <c r="BK77" i="1" s="1"/>
  <c r="BJ69" i="1"/>
  <c r="BK69" i="1" s="1"/>
  <c r="BJ61" i="1"/>
  <c r="BK61" i="1" s="1"/>
  <c r="BJ53" i="1"/>
  <c r="BK53" i="1" s="1"/>
  <c r="BJ45" i="1"/>
  <c r="BK45" i="1" s="1"/>
  <c r="BJ37" i="1"/>
  <c r="BK37" i="1" s="1"/>
  <c r="BJ29" i="1"/>
  <c r="BK29" i="1" s="1"/>
  <c r="BJ21" i="1"/>
  <c r="BK21" i="1" s="1"/>
  <c r="BJ13" i="1"/>
  <c r="BK13" i="1" s="1"/>
  <c r="BG95" i="1"/>
  <c r="BG100" i="1" s="1"/>
  <c r="BJ14" i="1"/>
  <c r="BK14" i="1" s="1"/>
  <c r="BJ30" i="1"/>
  <c r="BK30" i="1" s="1"/>
  <c r="BJ46" i="1"/>
  <c r="BK46" i="1" s="1"/>
  <c r="BJ70" i="1"/>
  <c r="BK70" i="1" s="1"/>
  <c r="AZ95" i="1"/>
  <c r="AZ100" i="1" s="1"/>
  <c r="BJ22" i="1"/>
  <c r="BK22" i="1" s="1"/>
  <c r="BJ38" i="1"/>
  <c r="BK38" i="1" s="1"/>
  <c r="BJ54" i="1"/>
  <c r="BK54" i="1" s="1"/>
  <c r="BJ62" i="1"/>
  <c r="BK62" i="1" s="1"/>
  <c r="BJ78" i="1"/>
  <c r="BK78" i="1" s="1"/>
  <c r="BJ86" i="1"/>
  <c r="BK86" i="1" s="1"/>
  <c r="BJ8" i="1"/>
  <c r="BK8" i="1" s="1"/>
  <c r="BJ9" i="1"/>
  <c r="BK9" i="1" s="1"/>
  <c r="BJ17" i="1"/>
  <c r="BK17" i="1" s="1"/>
  <c r="BJ25" i="1"/>
  <c r="BK25" i="1" s="1"/>
  <c r="BJ33" i="1"/>
  <c r="BK33" i="1" s="1"/>
  <c r="BJ41" i="1"/>
  <c r="BK41" i="1" s="1"/>
  <c r="BJ49" i="1"/>
  <c r="BK49" i="1" s="1"/>
  <c r="BJ57" i="1"/>
  <c r="BK57" i="1" s="1"/>
  <c r="BJ65" i="1"/>
  <c r="BK65" i="1" s="1"/>
  <c r="BJ73" i="1"/>
  <c r="BK73" i="1" s="1"/>
  <c r="BJ81" i="1"/>
  <c r="BK81" i="1" s="1"/>
  <c r="BJ89" i="1"/>
  <c r="BK89" i="1" s="1"/>
  <c r="BJ11" i="1"/>
  <c r="BK11" i="1" s="1"/>
  <c r="BJ19" i="1"/>
  <c r="BK19" i="1" s="1"/>
  <c r="BJ27" i="1"/>
  <c r="BK27" i="1" s="1"/>
  <c r="BJ35" i="1"/>
  <c r="BK35" i="1" s="1"/>
  <c r="BJ43" i="1"/>
  <c r="BK43" i="1" s="1"/>
  <c r="BJ51" i="1"/>
  <c r="BK51" i="1" s="1"/>
  <c r="BJ59" i="1"/>
  <c r="BK59" i="1" s="1"/>
  <c r="BJ67" i="1"/>
  <c r="BK67" i="1" s="1"/>
  <c r="BJ75" i="1"/>
  <c r="BK75" i="1" s="1"/>
  <c r="BJ83" i="1"/>
  <c r="BK83" i="1" s="1"/>
  <c r="BJ91" i="1"/>
  <c r="BK91" i="1" s="1"/>
  <c r="BJ6" i="1"/>
  <c r="BK6" i="1" s="1"/>
  <c r="BH95" i="1"/>
  <c r="BH100" i="1" s="1"/>
  <c r="BI95" i="1"/>
  <c r="BI100" i="1" s="1"/>
  <c r="BA95" i="1"/>
  <c r="BA100" i="1" s="1"/>
  <c r="AM95" i="1"/>
  <c r="AV89" i="1"/>
  <c r="AV81" i="1"/>
  <c r="AV73" i="1"/>
  <c r="AV65" i="1"/>
  <c r="AV57" i="1"/>
  <c r="AV49" i="1"/>
  <c r="AV41" i="1"/>
  <c r="AV33" i="1"/>
  <c r="AV25" i="1"/>
  <c r="AV17" i="1"/>
  <c r="AV9" i="1"/>
  <c r="AV91" i="1"/>
  <c r="AV83" i="1"/>
  <c r="AV75" i="1"/>
  <c r="AV67" i="1"/>
  <c r="AV59" i="1"/>
  <c r="AV51" i="1"/>
  <c r="AV43" i="1"/>
  <c r="AV35" i="1"/>
  <c r="AV27" i="1"/>
  <c r="AV19" i="1"/>
  <c r="AV11" i="1"/>
  <c r="BC87" i="1"/>
  <c r="BD87" i="1" s="1"/>
  <c r="BC79" i="1"/>
  <c r="BD79" i="1" s="1"/>
  <c r="BC71" i="1"/>
  <c r="BD71" i="1" s="1"/>
  <c r="BC63" i="1"/>
  <c r="BD63" i="1" s="1"/>
  <c r="BC88" i="1"/>
  <c r="BD88" i="1" s="1"/>
  <c r="BC80" i="1"/>
  <c r="BD80" i="1" s="1"/>
  <c r="BC72" i="1"/>
  <c r="BD72" i="1" s="1"/>
  <c r="BC64" i="1"/>
  <c r="BD64" i="1" s="1"/>
  <c r="BC57" i="1"/>
  <c r="BD57" i="1" s="1"/>
  <c r="BC53" i="1"/>
  <c r="BD53" i="1" s="1"/>
  <c r="BC49" i="1"/>
  <c r="BD49" i="1" s="1"/>
  <c r="BC45" i="1"/>
  <c r="BD45" i="1" s="1"/>
  <c r="BC41" i="1"/>
  <c r="BD41" i="1" s="1"/>
  <c r="BC37" i="1"/>
  <c r="BD37" i="1" s="1"/>
  <c r="BC33" i="1"/>
  <c r="BD33" i="1" s="1"/>
  <c r="BC29" i="1"/>
  <c r="BD29" i="1" s="1"/>
  <c r="BC25" i="1"/>
  <c r="BD25" i="1" s="1"/>
  <c r="BC21" i="1"/>
  <c r="BD21" i="1" s="1"/>
  <c r="BC17" i="1"/>
  <c r="BD17" i="1" s="1"/>
  <c r="BC13" i="1"/>
  <c r="BD13" i="1" s="1"/>
  <c r="BC9" i="1"/>
  <c r="BD9" i="1" s="1"/>
  <c r="AV86" i="1"/>
  <c r="AV78" i="1"/>
  <c r="AV70" i="1"/>
  <c r="AV62" i="1"/>
  <c r="AV54" i="1"/>
  <c r="AV46" i="1"/>
  <c r="AV38" i="1"/>
  <c r="AV30" i="1"/>
  <c r="AV22" i="1"/>
  <c r="AV14" i="1"/>
  <c r="AV88" i="1"/>
  <c r="AV80" i="1"/>
  <c r="AV72" i="1"/>
  <c r="AV64" i="1"/>
  <c r="AV56" i="1"/>
  <c r="AV48" i="1"/>
  <c r="AV40" i="1"/>
  <c r="AV32" i="1"/>
  <c r="AV24" i="1"/>
  <c r="AV16" i="1"/>
  <c r="AV8" i="1"/>
  <c r="BC93" i="1"/>
  <c r="BD93" i="1" s="1"/>
  <c r="BC85" i="1"/>
  <c r="BD85" i="1" s="1"/>
  <c r="BC77" i="1"/>
  <c r="BD77" i="1" s="1"/>
  <c r="BC69" i="1"/>
  <c r="BD69" i="1" s="1"/>
  <c r="BC61" i="1"/>
  <c r="BD61" i="1" s="1"/>
  <c r="BC86" i="1"/>
  <c r="BD86" i="1" s="1"/>
  <c r="BC78" i="1"/>
  <c r="BD78" i="1" s="1"/>
  <c r="BC70" i="1"/>
  <c r="BD70" i="1" s="1"/>
  <c r="BC62" i="1"/>
  <c r="BD62" i="1" s="1"/>
  <c r="BC56" i="1"/>
  <c r="BD56" i="1" s="1"/>
  <c r="BC52" i="1"/>
  <c r="BD52" i="1" s="1"/>
  <c r="BC48" i="1"/>
  <c r="BD48" i="1" s="1"/>
  <c r="BC44" i="1"/>
  <c r="BD44" i="1" s="1"/>
  <c r="BC40" i="1"/>
  <c r="BD40" i="1" s="1"/>
  <c r="BC36" i="1"/>
  <c r="BD36" i="1" s="1"/>
  <c r="BC32" i="1"/>
  <c r="BD32" i="1" s="1"/>
  <c r="BC28" i="1"/>
  <c r="BD28" i="1" s="1"/>
  <c r="BC24" i="1"/>
  <c r="BD24" i="1" s="1"/>
  <c r="BC20" i="1"/>
  <c r="BD20" i="1" s="1"/>
  <c r="BC16" i="1"/>
  <c r="BD16" i="1" s="1"/>
  <c r="BC12" i="1"/>
  <c r="BD12" i="1" s="1"/>
  <c r="BC8" i="1"/>
  <c r="BD8" i="1" s="1"/>
  <c r="AO11" i="1"/>
  <c r="AO15" i="1"/>
  <c r="AO19" i="1"/>
  <c r="AO23" i="1"/>
  <c r="AO27" i="1"/>
  <c r="AO31" i="1"/>
  <c r="AO35" i="1"/>
  <c r="AO39" i="1"/>
  <c r="AO43" i="1"/>
  <c r="AO47" i="1"/>
  <c r="AO51" i="1"/>
  <c r="AO55" i="1"/>
  <c r="AO59" i="1"/>
  <c r="AO63" i="1"/>
  <c r="AO67" i="1"/>
  <c r="AO71" i="1"/>
  <c r="AO75" i="1"/>
  <c r="AO79" i="1"/>
  <c r="AO83" i="1"/>
  <c r="AO87" i="1"/>
  <c r="AO91" i="1"/>
  <c r="AO7" i="1"/>
  <c r="AO10" i="1"/>
  <c r="AO14" i="1"/>
  <c r="AO18" i="1"/>
  <c r="AO22" i="1"/>
  <c r="AO26" i="1"/>
  <c r="AO30" i="1"/>
  <c r="AO34" i="1"/>
  <c r="AO38" i="1"/>
  <c r="AO42" i="1"/>
  <c r="AO46" i="1"/>
  <c r="AO50" i="1"/>
  <c r="AO54" i="1"/>
  <c r="AO58" i="1"/>
  <c r="AO62" i="1"/>
  <c r="AO66" i="1"/>
  <c r="AO70" i="1"/>
  <c r="AO74" i="1"/>
  <c r="AO78" i="1"/>
  <c r="AO82" i="1"/>
  <c r="AO86" i="1"/>
  <c r="AO90" i="1"/>
  <c r="AO6" i="1"/>
  <c r="AL95" i="1"/>
  <c r="R1" i="1"/>
  <c r="AV93" i="1"/>
  <c r="AV85" i="1"/>
  <c r="AV77" i="1"/>
  <c r="AV69" i="1"/>
  <c r="AV61" i="1"/>
  <c r="AV53" i="1"/>
  <c r="AV45" i="1"/>
  <c r="AV37" i="1"/>
  <c r="AV29" i="1"/>
  <c r="AV21" i="1"/>
  <c r="AV13" i="1"/>
  <c r="AV87" i="1"/>
  <c r="AV79" i="1"/>
  <c r="AV71" i="1"/>
  <c r="AV63" i="1"/>
  <c r="AV55" i="1"/>
  <c r="AV47" i="1"/>
  <c r="AV39" i="1"/>
  <c r="AV31" i="1"/>
  <c r="AV23" i="1"/>
  <c r="AV15" i="1"/>
  <c r="AV7" i="1"/>
  <c r="BC91" i="1"/>
  <c r="BD91" i="1" s="1"/>
  <c r="BC83" i="1"/>
  <c r="BD83" i="1" s="1"/>
  <c r="BC75" i="1"/>
  <c r="BD75" i="1" s="1"/>
  <c r="BC67" i="1"/>
  <c r="BD67" i="1" s="1"/>
  <c r="BC59" i="1"/>
  <c r="BD59" i="1" s="1"/>
  <c r="BC92" i="1"/>
  <c r="BD92" i="1" s="1"/>
  <c r="BC84" i="1"/>
  <c r="BD84" i="1" s="1"/>
  <c r="BC76" i="1"/>
  <c r="BD76" i="1" s="1"/>
  <c r="BC68" i="1"/>
  <c r="BD68" i="1" s="1"/>
  <c r="BC60" i="1"/>
  <c r="BD60" i="1" s="1"/>
  <c r="BC55" i="1"/>
  <c r="BD55" i="1" s="1"/>
  <c r="BC51" i="1"/>
  <c r="BD51" i="1" s="1"/>
  <c r="BC47" i="1"/>
  <c r="BD47" i="1" s="1"/>
  <c r="BC43" i="1"/>
  <c r="BD43" i="1" s="1"/>
  <c r="BC39" i="1"/>
  <c r="BD39" i="1" s="1"/>
  <c r="BC35" i="1"/>
  <c r="BD35" i="1" s="1"/>
  <c r="BC31" i="1"/>
  <c r="BD31" i="1" s="1"/>
  <c r="BC27" i="1"/>
  <c r="BD27" i="1" s="1"/>
  <c r="BC23" i="1"/>
  <c r="BD23" i="1" s="1"/>
  <c r="BC19" i="1"/>
  <c r="BD19" i="1" s="1"/>
  <c r="BC15" i="1"/>
  <c r="BD15" i="1" s="1"/>
  <c r="BC11" i="1"/>
  <c r="BD11" i="1" s="1"/>
  <c r="BC7" i="1"/>
  <c r="BD7" i="1" s="1"/>
  <c r="AV90" i="1"/>
  <c r="AV82" i="1"/>
  <c r="AV74" i="1"/>
  <c r="AV66" i="1"/>
  <c r="AV58" i="1"/>
  <c r="AV50" i="1"/>
  <c r="AV42" i="1"/>
  <c r="AV34" i="1"/>
  <c r="AV26" i="1"/>
  <c r="AV18" i="1"/>
  <c r="AV10" i="1"/>
  <c r="AV92" i="1"/>
  <c r="AV84" i="1"/>
  <c r="AV76" i="1"/>
  <c r="AV68" i="1"/>
  <c r="AV60" i="1"/>
  <c r="AV52" i="1"/>
  <c r="AV44" i="1"/>
  <c r="AV36" i="1"/>
  <c r="AV28" i="1"/>
  <c r="AV20" i="1"/>
  <c r="AV12" i="1"/>
  <c r="BC89" i="1"/>
  <c r="BD89" i="1" s="1"/>
  <c r="BC81" i="1"/>
  <c r="BD81" i="1" s="1"/>
  <c r="BC73" i="1"/>
  <c r="BD73" i="1" s="1"/>
  <c r="BC65" i="1"/>
  <c r="BD65" i="1" s="1"/>
  <c r="BC90" i="1"/>
  <c r="BD90" i="1" s="1"/>
  <c r="BC82" i="1"/>
  <c r="BD82" i="1" s="1"/>
  <c r="BC74" i="1"/>
  <c r="BD74" i="1" s="1"/>
  <c r="BC66" i="1"/>
  <c r="BD66" i="1" s="1"/>
  <c r="BC58" i="1"/>
  <c r="BD58" i="1" s="1"/>
  <c r="BC54" i="1"/>
  <c r="BD54" i="1" s="1"/>
  <c r="BC50" i="1"/>
  <c r="BD50" i="1" s="1"/>
  <c r="BC46" i="1"/>
  <c r="BD46" i="1" s="1"/>
  <c r="BC42" i="1"/>
  <c r="BD42" i="1" s="1"/>
  <c r="BC38" i="1"/>
  <c r="BD38" i="1" s="1"/>
  <c r="BC34" i="1"/>
  <c r="BD34" i="1" s="1"/>
  <c r="BC30" i="1"/>
  <c r="BD30" i="1" s="1"/>
  <c r="BC26" i="1"/>
  <c r="BD26" i="1" s="1"/>
  <c r="BC22" i="1"/>
  <c r="BD22" i="1" s="1"/>
  <c r="BC18" i="1"/>
  <c r="BD18" i="1" s="1"/>
  <c r="BC14" i="1"/>
  <c r="BD14" i="1" s="1"/>
  <c r="BC10" i="1"/>
  <c r="BD10" i="1" s="1"/>
  <c r="AO9" i="1"/>
  <c r="AO13" i="1"/>
  <c r="AO17" i="1"/>
  <c r="AO21" i="1"/>
  <c r="AO25" i="1"/>
  <c r="AO29" i="1"/>
  <c r="AO33" i="1"/>
  <c r="AO37" i="1"/>
  <c r="AO41" i="1"/>
  <c r="AO45" i="1"/>
  <c r="AO49" i="1"/>
  <c r="AO53" i="1"/>
  <c r="AO57" i="1"/>
  <c r="AO61" i="1"/>
  <c r="AO65" i="1"/>
  <c r="AO69" i="1"/>
  <c r="AO73" i="1"/>
  <c r="AO77" i="1"/>
  <c r="AO81" i="1"/>
  <c r="AO85" i="1"/>
  <c r="AO89" i="1"/>
  <c r="AO93" i="1"/>
  <c r="AO8" i="1"/>
  <c r="AO12" i="1"/>
  <c r="AO16" i="1"/>
  <c r="AO20" i="1"/>
  <c r="AO24" i="1"/>
  <c r="AO28" i="1"/>
  <c r="AO32" i="1"/>
  <c r="AO36" i="1"/>
  <c r="AO40" i="1"/>
  <c r="AO44" i="1"/>
  <c r="AO48" i="1"/>
  <c r="AO52" i="1"/>
  <c r="AO56" i="1"/>
  <c r="AO60" i="1"/>
  <c r="AO64" i="1"/>
  <c r="AO68" i="1"/>
  <c r="AO72" i="1"/>
  <c r="AO76" i="1"/>
  <c r="AO80" i="1"/>
  <c r="AO84" i="1"/>
  <c r="AO88" i="1"/>
  <c r="AO92" i="1"/>
  <c r="CD97" i="1"/>
  <c r="CC97" i="1"/>
  <c r="BW97" i="1"/>
  <c r="B16" i="3"/>
  <c r="F15" i="3"/>
  <c r="BN97" i="1"/>
  <c r="BV6" i="1"/>
  <c r="BW6" i="1" s="1"/>
  <c r="BV7" i="1"/>
  <c r="BW7" i="1" s="1"/>
  <c r="BV8" i="1"/>
  <c r="BW8" i="1" s="1"/>
  <c r="BV9" i="1"/>
  <c r="BW9" i="1" s="1"/>
  <c r="BV10" i="1"/>
  <c r="BW10" i="1" s="1"/>
  <c r="BV11" i="1"/>
  <c r="BW11" i="1" s="1"/>
  <c r="BV12" i="1"/>
  <c r="BW12" i="1" s="1"/>
  <c r="BV13" i="1"/>
  <c r="BW13" i="1" s="1"/>
  <c r="BV14" i="1"/>
  <c r="BW14" i="1" s="1"/>
  <c r="BV15" i="1"/>
  <c r="BW15" i="1" s="1"/>
  <c r="BV16" i="1"/>
  <c r="BW16" i="1" s="1"/>
  <c r="BV17" i="1"/>
  <c r="BW17" i="1" s="1"/>
  <c r="BV18" i="1"/>
  <c r="BW18" i="1" s="1"/>
  <c r="BV19" i="1"/>
  <c r="BW19" i="1" s="1"/>
  <c r="BV20" i="1"/>
  <c r="BW20" i="1" s="1"/>
  <c r="BV21" i="1"/>
  <c r="BW21" i="1" s="1"/>
  <c r="BV22" i="1"/>
  <c r="BW22" i="1" s="1"/>
  <c r="BV23" i="1"/>
  <c r="BW23" i="1" s="1"/>
  <c r="BV24" i="1"/>
  <c r="BW24" i="1" s="1"/>
  <c r="BV25" i="1"/>
  <c r="BW25" i="1" s="1"/>
  <c r="BV26" i="1"/>
  <c r="BW26" i="1" s="1"/>
  <c r="BV27" i="1"/>
  <c r="BW27" i="1" s="1"/>
  <c r="BV28" i="1"/>
  <c r="BW28" i="1" s="1"/>
  <c r="BV29" i="1"/>
  <c r="BW29" i="1" s="1"/>
  <c r="BV30" i="1"/>
  <c r="BW30" i="1" s="1"/>
  <c r="BV31" i="1"/>
  <c r="BW31" i="1" s="1"/>
  <c r="BV32" i="1"/>
  <c r="BW32" i="1" s="1"/>
  <c r="BV33" i="1"/>
  <c r="BW33" i="1" s="1"/>
  <c r="BV34" i="1"/>
  <c r="BW34" i="1" s="1"/>
  <c r="BV35" i="1"/>
  <c r="BW35" i="1" s="1"/>
  <c r="BV36" i="1"/>
  <c r="BW36" i="1" s="1"/>
  <c r="BV37" i="1"/>
  <c r="BW37" i="1" s="1"/>
  <c r="BV38" i="1"/>
  <c r="BW38" i="1" s="1"/>
  <c r="BV39" i="1"/>
  <c r="BW39" i="1" s="1"/>
  <c r="BV40" i="1"/>
  <c r="BW40" i="1" s="1"/>
  <c r="BV41" i="1"/>
  <c r="BW41" i="1" s="1"/>
  <c r="BV42" i="1"/>
  <c r="BW42" i="1" s="1"/>
  <c r="BV43" i="1"/>
  <c r="BW43" i="1" s="1"/>
  <c r="BV44" i="1"/>
  <c r="BW44" i="1" s="1"/>
  <c r="BV45" i="1"/>
  <c r="BW45" i="1" s="1"/>
  <c r="BV46" i="1"/>
  <c r="BW46" i="1" s="1"/>
  <c r="BV47" i="1"/>
  <c r="BW47" i="1" s="1"/>
  <c r="BV48" i="1"/>
  <c r="BW48" i="1" s="1"/>
  <c r="BV49" i="1"/>
  <c r="BW49" i="1" s="1"/>
  <c r="BV50" i="1"/>
  <c r="BW50" i="1" s="1"/>
  <c r="BV51" i="1"/>
  <c r="BW51" i="1" s="1"/>
  <c r="BV52" i="1"/>
  <c r="BW52" i="1" s="1"/>
  <c r="BV53" i="1"/>
  <c r="BW53" i="1" s="1"/>
  <c r="BV54" i="1"/>
  <c r="BW54" i="1" s="1"/>
  <c r="BV55" i="1"/>
  <c r="BW55" i="1" s="1"/>
  <c r="BV56" i="1"/>
  <c r="BW56" i="1" s="1"/>
  <c r="BV57" i="1"/>
  <c r="BW57" i="1" s="1"/>
  <c r="BV58" i="1"/>
  <c r="BW58" i="1" s="1"/>
  <c r="BV59" i="1"/>
  <c r="BW59" i="1" s="1"/>
  <c r="BV60" i="1"/>
  <c r="BW60" i="1" s="1"/>
  <c r="BV61" i="1"/>
  <c r="BW61" i="1" s="1"/>
  <c r="BV62" i="1"/>
  <c r="BW62" i="1" s="1"/>
  <c r="BV63" i="1"/>
  <c r="BW63" i="1" s="1"/>
  <c r="BV64" i="1"/>
  <c r="BW64" i="1" s="1"/>
  <c r="BV65" i="1"/>
  <c r="BW65" i="1" s="1"/>
  <c r="BV66" i="1"/>
  <c r="BW66" i="1" s="1"/>
  <c r="BV67" i="1"/>
  <c r="BW67" i="1" s="1"/>
  <c r="BV68" i="1"/>
  <c r="BW68" i="1" s="1"/>
  <c r="BV69" i="1"/>
  <c r="BW69" i="1" s="1"/>
  <c r="BV70" i="1"/>
  <c r="BW70" i="1" s="1"/>
  <c r="BV71" i="1"/>
  <c r="BW71" i="1" s="1"/>
  <c r="BV72" i="1"/>
  <c r="BW72" i="1" s="1"/>
  <c r="BV73" i="1"/>
  <c r="BW73" i="1" s="1"/>
  <c r="BV74" i="1"/>
  <c r="BW74" i="1" s="1"/>
  <c r="BV75" i="1"/>
  <c r="BW75" i="1" s="1"/>
  <c r="BV76" i="1"/>
  <c r="BW76" i="1" s="1"/>
  <c r="BV77" i="1"/>
  <c r="BW77" i="1" s="1"/>
  <c r="BV78" i="1"/>
  <c r="BW78" i="1" s="1"/>
  <c r="BV79" i="1"/>
  <c r="BW79" i="1" s="1"/>
  <c r="BV80" i="1"/>
  <c r="BW80" i="1" s="1"/>
  <c r="BV81" i="1"/>
  <c r="BW81" i="1" s="1"/>
  <c r="BV82" i="1"/>
  <c r="BW82" i="1" s="1"/>
  <c r="BV83" i="1"/>
  <c r="BW83" i="1" s="1"/>
  <c r="BV84" i="1"/>
  <c r="BW84" i="1" s="1"/>
  <c r="BV85" i="1"/>
  <c r="BW85" i="1" s="1"/>
  <c r="BV86" i="1"/>
  <c r="BW86" i="1" s="1"/>
  <c r="BV87" i="1"/>
  <c r="BW87" i="1" s="1"/>
  <c r="BV88" i="1"/>
  <c r="BW88" i="1" s="1"/>
  <c r="BV89" i="1"/>
  <c r="BW89" i="1" s="1"/>
  <c r="BV90" i="1"/>
  <c r="BW90" i="1" s="1"/>
  <c r="BV91" i="1"/>
  <c r="BW91" i="1" s="1"/>
  <c r="BV92" i="1"/>
  <c r="BW92" i="1" s="1"/>
  <c r="BV93" i="1"/>
  <c r="BW93" i="1" s="1"/>
  <c r="BO95" i="1"/>
  <c r="BO100" i="1" s="1"/>
  <c r="B17" i="3"/>
  <c r="N95" i="1"/>
  <c r="BP95" i="1" l="1"/>
  <c r="BP100" i="1" s="1"/>
  <c r="BK97" i="1"/>
  <c r="BC6" i="1"/>
  <c r="BB95" i="1"/>
  <c r="BB100" i="1" s="1"/>
  <c r="AO95" i="1"/>
  <c r="AO100" i="1" s="1"/>
  <c r="F16" i="3"/>
  <c r="BU97" i="1"/>
  <c r="F17" i="3"/>
  <c r="CB97" i="1"/>
  <c r="BN7" i="1"/>
  <c r="BQ7" i="1" s="1"/>
  <c r="BR7" i="1" s="1"/>
  <c r="BN8" i="1"/>
  <c r="BQ8" i="1" s="1"/>
  <c r="BR8" i="1" s="1"/>
  <c r="BN9" i="1"/>
  <c r="BQ9" i="1" s="1"/>
  <c r="BR9" i="1" s="1"/>
  <c r="BN10" i="1"/>
  <c r="BQ10" i="1" s="1"/>
  <c r="BR10" i="1" s="1"/>
  <c r="BN11" i="1"/>
  <c r="BQ11" i="1" s="1"/>
  <c r="BR11" i="1" s="1"/>
  <c r="BN12" i="1"/>
  <c r="BQ12" i="1" s="1"/>
  <c r="BR12" i="1" s="1"/>
  <c r="BN13" i="1"/>
  <c r="BQ13" i="1" s="1"/>
  <c r="BR13" i="1" s="1"/>
  <c r="BN14" i="1"/>
  <c r="BQ14" i="1" s="1"/>
  <c r="BR14" i="1" s="1"/>
  <c r="BN15" i="1"/>
  <c r="BQ15" i="1" s="1"/>
  <c r="BR15" i="1" s="1"/>
  <c r="BN16" i="1"/>
  <c r="BQ16" i="1" s="1"/>
  <c r="BR16" i="1" s="1"/>
  <c r="BN17" i="1"/>
  <c r="BQ17" i="1" s="1"/>
  <c r="BR17" i="1" s="1"/>
  <c r="BN18" i="1"/>
  <c r="BQ18" i="1" s="1"/>
  <c r="BR18" i="1" s="1"/>
  <c r="BN19" i="1"/>
  <c r="BQ19" i="1" s="1"/>
  <c r="BR19" i="1" s="1"/>
  <c r="BN20" i="1"/>
  <c r="BQ20" i="1" s="1"/>
  <c r="BR20" i="1" s="1"/>
  <c r="BN21" i="1"/>
  <c r="BQ21" i="1" s="1"/>
  <c r="BR21" i="1" s="1"/>
  <c r="BN22" i="1"/>
  <c r="BQ22" i="1" s="1"/>
  <c r="BR22" i="1" s="1"/>
  <c r="BN23" i="1"/>
  <c r="BQ23" i="1" s="1"/>
  <c r="BR23" i="1" s="1"/>
  <c r="BN24" i="1"/>
  <c r="BQ24" i="1" s="1"/>
  <c r="BR24" i="1" s="1"/>
  <c r="BN25" i="1"/>
  <c r="BQ25" i="1" s="1"/>
  <c r="BR25" i="1" s="1"/>
  <c r="BN26" i="1"/>
  <c r="BQ26" i="1" s="1"/>
  <c r="BR26" i="1" s="1"/>
  <c r="BN27" i="1"/>
  <c r="BQ27" i="1" s="1"/>
  <c r="BR27" i="1" s="1"/>
  <c r="BN28" i="1"/>
  <c r="BQ28" i="1" s="1"/>
  <c r="BR28" i="1" s="1"/>
  <c r="BN29" i="1"/>
  <c r="BQ29" i="1" s="1"/>
  <c r="BR29" i="1" s="1"/>
  <c r="BN30" i="1"/>
  <c r="BQ30" i="1" s="1"/>
  <c r="BR30" i="1" s="1"/>
  <c r="BN31" i="1"/>
  <c r="BQ31" i="1" s="1"/>
  <c r="BR31" i="1" s="1"/>
  <c r="BN32" i="1"/>
  <c r="BQ32" i="1" s="1"/>
  <c r="BR32" i="1" s="1"/>
  <c r="BN33" i="1"/>
  <c r="BQ33" i="1" s="1"/>
  <c r="BR33" i="1" s="1"/>
  <c r="BN34" i="1"/>
  <c r="BQ34" i="1" s="1"/>
  <c r="BR34" i="1" s="1"/>
  <c r="BN35" i="1"/>
  <c r="BQ35" i="1" s="1"/>
  <c r="BR35" i="1" s="1"/>
  <c r="BN36" i="1"/>
  <c r="BQ36" i="1" s="1"/>
  <c r="BR36" i="1" s="1"/>
  <c r="BN37" i="1"/>
  <c r="BQ37" i="1" s="1"/>
  <c r="BR37" i="1" s="1"/>
  <c r="BN38" i="1"/>
  <c r="BQ38" i="1" s="1"/>
  <c r="BR38" i="1" s="1"/>
  <c r="BN39" i="1"/>
  <c r="BQ39" i="1" s="1"/>
  <c r="BR39" i="1" s="1"/>
  <c r="BN40" i="1"/>
  <c r="BQ40" i="1" s="1"/>
  <c r="BR40" i="1" s="1"/>
  <c r="BN41" i="1"/>
  <c r="BQ41" i="1" s="1"/>
  <c r="BR41" i="1" s="1"/>
  <c r="BN42" i="1"/>
  <c r="BQ42" i="1" s="1"/>
  <c r="BR42" i="1" s="1"/>
  <c r="BN43" i="1"/>
  <c r="BQ43" i="1" s="1"/>
  <c r="BR43" i="1" s="1"/>
  <c r="BN44" i="1"/>
  <c r="BQ44" i="1" s="1"/>
  <c r="BR44" i="1" s="1"/>
  <c r="BN45" i="1"/>
  <c r="BQ45" i="1" s="1"/>
  <c r="BR45" i="1" s="1"/>
  <c r="BN46" i="1"/>
  <c r="BQ46" i="1" s="1"/>
  <c r="BR46" i="1" s="1"/>
  <c r="BN47" i="1"/>
  <c r="BQ47" i="1" s="1"/>
  <c r="BR47" i="1" s="1"/>
  <c r="BN48" i="1"/>
  <c r="BQ48" i="1" s="1"/>
  <c r="BR48" i="1" s="1"/>
  <c r="BN49" i="1"/>
  <c r="BQ49" i="1" s="1"/>
  <c r="BR49" i="1" s="1"/>
  <c r="BN50" i="1"/>
  <c r="BQ50" i="1" s="1"/>
  <c r="BR50" i="1" s="1"/>
  <c r="BN51" i="1"/>
  <c r="BQ51" i="1" s="1"/>
  <c r="BR51" i="1" s="1"/>
  <c r="BN52" i="1"/>
  <c r="BQ52" i="1" s="1"/>
  <c r="BR52" i="1" s="1"/>
  <c r="BN53" i="1"/>
  <c r="BQ53" i="1" s="1"/>
  <c r="BR53" i="1" s="1"/>
  <c r="BN54" i="1"/>
  <c r="BQ54" i="1" s="1"/>
  <c r="BR54" i="1" s="1"/>
  <c r="BN55" i="1"/>
  <c r="BQ55" i="1" s="1"/>
  <c r="BR55" i="1" s="1"/>
  <c r="BN56" i="1"/>
  <c r="BQ56" i="1" s="1"/>
  <c r="BR56" i="1" s="1"/>
  <c r="BN57" i="1"/>
  <c r="BQ57" i="1" s="1"/>
  <c r="BR57" i="1" s="1"/>
  <c r="BN58" i="1"/>
  <c r="BQ58" i="1" s="1"/>
  <c r="BR58" i="1" s="1"/>
  <c r="BN59" i="1"/>
  <c r="BQ59" i="1" s="1"/>
  <c r="BR59" i="1" s="1"/>
  <c r="BN60" i="1"/>
  <c r="BQ60" i="1" s="1"/>
  <c r="BR60" i="1" s="1"/>
  <c r="BN61" i="1"/>
  <c r="BQ61" i="1" s="1"/>
  <c r="BR61" i="1" s="1"/>
  <c r="BN62" i="1"/>
  <c r="BQ62" i="1" s="1"/>
  <c r="BR62" i="1" s="1"/>
  <c r="BN63" i="1"/>
  <c r="BQ63" i="1" s="1"/>
  <c r="BR63" i="1" s="1"/>
  <c r="BN64" i="1"/>
  <c r="BQ64" i="1" s="1"/>
  <c r="BR64" i="1" s="1"/>
  <c r="BN65" i="1"/>
  <c r="BQ65" i="1" s="1"/>
  <c r="BR65" i="1" s="1"/>
  <c r="BN66" i="1"/>
  <c r="BQ66" i="1" s="1"/>
  <c r="BR66" i="1" s="1"/>
  <c r="BN67" i="1"/>
  <c r="BQ67" i="1" s="1"/>
  <c r="BR67" i="1" s="1"/>
  <c r="BN68" i="1"/>
  <c r="BQ68" i="1" s="1"/>
  <c r="BR68" i="1" s="1"/>
  <c r="BN69" i="1"/>
  <c r="BQ69" i="1" s="1"/>
  <c r="BR69" i="1" s="1"/>
  <c r="BN70" i="1"/>
  <c r="BQ70" i="1" s="1"/>
  <c r="BR70" i="1" s="1"/>
  <c r="BN71" i="1"/>
  <c r="BQ71" i="1" s="1"/>
  <c r="BR71" i="1" s="1"/>
  <c r="BN72" i="1"/>
  <c r="BQ72" i="1" s="1"/>
  <c r="BR72" i="1" s="1"/>
  <c r="BN73" i="1"/>
  <c r="BQ73" i="1" s="1"/>
  <c r="BR73" i="1" s="1"/>
  <c r="BN74" i="1"/>
  <c r="BQ74" i="1" s="1"/>
  <c r="BR74" i="1" s="1"/>
  <c r="BN75" i="1"/>
  <c r="BQ75" i="1" s="1"/>
  <c r="BR75" i="1" s="1"/>
  <c r="BN76" i="1"/>
  <c r="BQ76" i="1" s="1"/>
  <c r="BR76" i="1" s="1"/>
  <c r="BN77" i="1"/>
  <c r="BQ77" i="1" s="1"/>
  <c r="BR77" i="1" s="1"/>
  <c r="BN78" i="1"/>
  <c r="BQ78" i="1" s="1"/>
  <c r="BR78" i="1" s="1"/>
  <c r="BN79" i="1"/>
  <c r="BQ79" i="1" s="1"/>
  <c r="BR79" i="1" s="1"/>
  <c r="BN80" i="1"/>
  <c r="BQ80" i="1" s="1"/>
  <c r="BR80" i="1" s="1"/>
  <c r="BN81" i="1"/>
  <c r="BQ81" i="1" s="1"/>
  <c r="BR81" i="1" s="1"/>
  <c r="BN82" i="1"/>
  <c r="BQ82" i="1" s="1"/>
  <c r="BR82" i="1" s="1"/>
  <c r="BN83" i="1"/>
  <c r="BQ83" i="1" s="1"/>
  <c r="BR83" i="1" s="1"/>
  <c r="BN84" i="1"/>
  <c r="BQ84" i="1" s="1"/>
  <c r="BR84" i="1" s="1"/>
  <c r="BN85" i="1"/>
  <c r="BQ85" i="1" s="1"/>
  <c r="BR85" i="1" s="1"/>
  <c r="BN86" i="1"/>
  <c r="BQ86" i="1" s="1"/>
  <c r="BR86" i="1" s="1"/>
  <c r="BN87" i="1"/>
  <c r="BQ87" i="1" s="1"/>
  <c r="BR87" i="1" s="1"/>
  <c r="BN88" i="1"/>
  <c r="BQ88" i="1" s="1"/>
  <c r="BR88" i="1" s="1"/>
  <c r="BN89" i="1"/>
  <c r="BQ89" i="1" s="1"/>
  <c r="BR89" i="1" s="1"/>
  <c r="BN90" i="1"/>
  <c r="BQ90" i="1" s="1"/>
  <c r="BR90" i="1" s="1"/>
  <c r="BN91" i="1"/>
  <c r="BQ91" i="1" s="1"/>
  <c r="BR91" i="1" s="1"/>
  <c r="BN92" i="1"/>
  <c r="BQ92" i="1" s="1"/>
  <c r="BR92" i="1" s="1"/>
  <c r="BN93" i="1"/>
  <c r="BQ93" i="1" s="1"/>
  <c r="BR93" i="1" s="1"/>
  <c r="BN6" i="1"/>
  <c r="BQ6" i="1" s="1"/>
  <c r="CC6" i="1"/>
  <c r="CD6" i="1" s="1"/>
  <c r="CC7" i="1"/>
  <c r="CD7" i="1" s="1"/>
  <c r="CC8" i="1"/>
  <c r="CD8" i="1" s="1"/>
  <c r="CC9" i="1"/>
  <c r="CD9" i="1" s="1"/>
  <c r="CC10" i="1"/>
  <c r="CD10" i="1" s="1"/>
  <c r="CC11" i="1"/>
  <c r="CD11" i="1" s="1"/>
  <c r="CC12" i="1"/>
  <c r="CD12" i="1" s="1"/>
  <c r="CC13" i="1"/>
  <c r="CD13" i="1" s="1"/>
  <c r="CC14" i="1"/>
  <c r="CD14" i="1" s="1"/>
  <c r="CC15" i="1"/>
  <c r="CD15" i="1" s="1"/>
  <c r="CC16" i="1"/>
  <c r="CD16" i="1" s="1"/>
  <c r="CC17" i="1"/>
  <c r="CD17" i="1" s="1"/>
  <c r="CC18" i="1"/>
  <c r="CD18" i="1" s="1"/>
  <c r="CC19" i="1"/>
  <c r="CD19" i="1" s="1"/>
  <c r="CC20" i="1"/>
  <c r="CD20" i="1" s="1"/>
  <c r="CC21" i="1"/>
  <c r="CD21" i="1" s="1"/>
  <c r="CC22" i="1"/>
  <c r="CD22" i="1" s="1"/>
  <c r="CC23" i="1"/>
  <c r="CD23" i="1" s="1"/>
  <c r="CC24" i="1"/>
  <c r="CD24" i="1" s="1"/>
  <c r="CC25" i="1"/>
  <c r="CD25" i="1" s="1"/>
  <c r="CC26" i="1"/>
  <c r="CD26" i="1" s="1"/>
  <c r="CC27" i="1"/>
  <c r="CD27" i="1" s="1"/>
  <c r="CC28" i="1"/>
  <c r="CD28" i="1" s="1"/>
  <c r="CC29" i="1"/>
  <c r="CD29" i="1" s="1"/>
  <c r="CC30" i="1"/>
  <c r="CD30" i="1" s="1"/>
  <c r="CC31" i="1"/>
  <c r="CD31" i="1" s="1"/>
  <c r="CC32" i="1"/>
  <c r="CD32" i="1" s="1"/>
  <c r="CC33" i="1"/>
  <c r="CD33" i="1" s="1"/>
  <c r="CC34" i="1"/>
  <c r="CD34" i="1" s="1"/>
  <c r="CC35" i="1"/>
  <c r="CD35" i="1" s="1"/>
  <c r="CC36" i="1"/>
  <c r="CD36" i="1" s="1"/>
  <c r="CC37" i="1"/>
  <c r="CD37" i="1" s="1"/>
  <c r="CC38" i="1"/>
  <c r="CD38" i="1" s="1"/>
  <c r="CC39" i="1"/>
  <c r="CD39" i="1" s="1"/>
  <c r="CC40" i="1"/>
  <c r="CD40" i="1" s="1"/>
  <c r="CC41" i="1"/>
  <c r="CD41" i="1" s="1"/>
  <c r="CC42" i="1"/>
  <c r="CD42" i="1" s="1"/>
  <c r="CC43" i="1"/>
  <c r="CD43" i="1" s="1"/>
  <c r="CC44" i="1"/>
  <c r="CD44" i="1" s="1"/>
  <c r="CC45" i="1"/>
  <c r="CD45" i="1" s="1"/>
  <c r="CC46" i="1"/>
  <c r="CD46" i="1" s="1"/>
  <c r="CC47" i="1"/>
  <c r="CD47" i="1" s="1"/>
  <c r="CC48" i="1"/>
  <c r="CD48" i="1" s="1"/>
  <c r="CC49" i="1"/>
  <c r="CD49" i="1" s="1"/>
  <c r="CC50" i="1"/>
  <c r="CD50" i="1" s="1"/>
  <c r="CC51" i="1"/>
  <c r="CD51" i="1" s="1"/>
  <c r="CC52" i="1"/>
  <c r="CD52" i="1" s="1"/>
  <c r="CC53" i="1"/>
  <c r="CD53" i="1" s="1"/>
  <c r="CC54" i="1"/>
  <c r="CD54" i="1" s="1"/>
  <c r="CC55" i="1"/>
  <c r="CD55" i="1" s="1"/>
  <c r="CC56" i="1"/>
  <c r="CD56" i="1" s="1"/>
  <c r="CC57" i="1"/>
  <c r="CD57" i="1" s="1"/>
  <c r="CC58" i="1"/>
  <c r="CD58" i="1" s="1"/>
  <c r="CC59" i="1"/>
  <c r="CD59" i="1" s="1"/>
  <c r="CC60" i="1"/>
  <c r="CD60" i="1" s="1"/>
  <c r="CC61" i="1"/>
  <c r="CD61" i="1" s="1"/>
  <c r="CC62" i="1"/>
  <c r="CD62" i="1" s="1"/>
  <c r="CC63" i="1"/>
  <c r="CD63" i="1" s="1"/>
  <c r="CC64" i="1"/>
  <c r="CD64" i="1" s="1"/>
  <c r="CC65" i="1"/>
  <c r="CD65" i="1" s="1"/>
  <c r="CC66" i="1"/>
  <c r="CD66" i="1" s="1"/>
  <c r="CC67" i="1"/>
  <c r="CD67" i="1" s="1"/>
  <c r="CC68" i="1"/>
  <c r="CD68" i="1" s="1"/>
  <c r="CC69" i="1"/>
  <c r="CD69" i="1" s="1"/>
  <c r="CC70" i="1"/>
  <c r="CD70" i="1" s="1"/>
  <c r="CC71" i="1"/>
  <c r="CD71" i="1" s="1"/>
  <c r="CC72" i="1"/>
  <c r="CD72" i="1" s="1"/>
  <c r="CC73" i="1"/>
  <c r="CD73" i="1" s="1"/>
  <c r="CC74" i="1"/>
  <c r="CD74" i="1" s="1"/>
  <c r="CC75" i="1"/>
  <c r="CD75" i="1" s="1"/>
  <c r="CC76" i="1"/>
  <c r="CD76" i="1" s="1"/>
  <c r="CC77" i="1"/>
  <c r="CD77" i="1" s="1"/>
  <c r="CC78" i="1"/>
  <c r="CD78" i="1" s="1"/>
  <c r="CC79" i="1"/>
  <c r="CD79" i="1" s="1"/>
  <c r="CC80" i="1"/>
  <c r="CD80" i="1" s="1"/>
  <c r="CC81" i="1"/>
  <c r="CD81" i="1" s="1"/>
  <c r="CC82" i="1"/>
  <c r="CD82" i="1" s="1"/>
  <c r="CC83" i="1"/>
  <c r="CD83" i="1" s="1"/>
  <c r="CC84" i="1"/>
  <c r="CD84" i="1" s="1"/>
  <c r="CC85" i="1"/>
  <c r="CD85" i="1" s="1"/>
  <c r="CC86" i="1"/>
  <c r="CD86" i="1" s="1"/>
  <c r="CC87" i="1"/>
  <c r="CD87" i="1" s="1"/>
  <c r="CC88" i="1"/>
  <c r="CD88" i="1" s="1"/>
  <c r="CC89" i="1"/>
  <c r="CD89" i="1" s="1"/>
  <c r="CC90" i="1"/>
  <c r="CD90" i="1" s="1"/>
  <c r="CC91" i="1"/>
  <c r="CD91" i="1" s="1"/>
  <c r="CC92" i="1"/>
  <c r="CD92" i="1" s="1"/>
  <c r="CC93" i="1"/>
  <c r="CD93" i="1" s="1"/>
  <c r="BV95" i="1"/>
  <c r="BV100" i="1" s="1"/>
  <c r="AM100" i="1"/>
  <c r="AL100" i="1"/>
  <c r="BW95" i="1" l="1"/>
  <c r="BW100" i="1" s="1"/>
  <c r="BJ95" i="1"/>
  <c r="R95" i="1"/>
  <c r="R100" i="1" s="1"/>
  <c r="BD6" i="1"/>
  <c r="CB7" i="1"/>
  <c r="CE7" i="1" s="1"/>
  <c r="CF7" i="1" s="1"/>
  <c r="CB8" i="1"/>
  <c r="CE8" i="1" s="1"/>
  <c r="CF8" i="1" s="1"/>
  <c r="CB9" i="1"/>
  <c r="CE9" i="1" s="1"/>
  <c r="CF9" i="1" s="1"/>
  <c r="CB10" i="1"/>
  <c r="CE10" i="1" s="1"/>
  <c r="CF10" i="1" s="1"/>
  <c r="CB11" i="1"/>
  <c r="CE11" i="1" s="1"/>
  <c r="CF11" i="1" s="1"/>
  <c r="CB12" i="1"/>
  <c r="CE12" i="1" s="1"/>
  <c r="CF12" i="1" s="1"/>
  <c r="CB13" i="1"/>
  <c r="CE13" i="1" s="1"/>
  <c r="CF13" i="1" s="1"/>
  <c r="CB14" i="1"/>
  <c r="CE14" i="1" s="1"/>
  <c r="CF14" i="1" s="1"/>
  <c r="CB15" i="1"/>
  <c r="CE15" i="1" s="1"/>
  <c r="CF15" i="1" s="1"/>
  <c r="CB16" i="1"/>
  <c r="CE16" i="1" s="1"/>
  <c r="CF16" i="1" s="1"/>
  <c r="CB17" i="1"/>
  <c r="CE17" i="1" s="1"/>
  <c r="CF17" i="1" s="1"/>
  <c r="CB18" i="1"/>
  <c r="CE18" i="1" s="1"/>
  <c r="CF18" i="1" s="1"/>
  <c r="CB19" i="1"/>
  <c r="CE19" i="1" s="1"/>
  <c r="CF19" i="1" s="1"/>
  <c r="CB20" i="1"/>
  <c r="CE20" i="1" s="1"/>
  <c r="CF20" i="1" s="1"/>
  <c r="CB21" i="1"/>
  <c r="CE21" i="1" s="1"/>
  <c r="CF21" i="1" s="1"/>
  <c r="CB22" i="1"/>
  <c r="CE22" i="1" s="1"/>
  <c r="CF22" i="1" s="1"/>
  <c r="CB23" i="1"/>
  <c r="CE23" i="1" s="1"/>
  <c r="CF23" i="1" s="1"/>
  <c r="CB24" i="1"/>
  <c r="CE24" i="1" s="1"/>
  <c r="CF24" i="1" s="1"/>
  <c r="CB25" i="1"/>
  <c r="CE25" i="1" s="1"/>
  <c r="CF25" i="1" s="1"/>
  <c r="CB26" i="1"/>
  <c r="CE26" i="1" s="1"/>
  <c r="CF26" i="1" s="1"/>
  <c r="CB27" i="1"/>
  <c r="CE27" i="1" s="1"/>
  <c r="CF27" i="1" s="1"/>
  <c r="CB28" i="1"/>
  <c r="CE28" i="1" s="1"/>
  <c r="CF28" i="1" s="1"/>
  <c r="CB29" i="1"/>
  <c r="CE29" i="1" s="1"/>
  <c r="CF29" i="1" s="1"/>
  <c r="CB30" i="1"/>
  <c r="CE30" i="1" s="1"/>
  <c r="CF30" i="1" s="1"/>
  <c r="CB31" i="1"/>
  <c r="CE31" i="1" s="1"/>
  <c r="CF31" i="1" s="1"/>
  <c r="CB32" i="1"/>
  <c r="CE32" i="1" s="1"/>
  <c r="CF32" i="1" s="1"/>
  <c r="CB33" i="1"/>
  <c r="CE33" i="1" s="1"/>
  <c r="CF33" i="1" s="1"/>
  <c r="CB34" i="1"/>
  <c r="CE34" i="1" s="1"/>
  <c r="CF34" i="1" s="1"/>
  <c r="CB35" i="1"/>
  <c r="CE35" i="1" s="1"/>
  <c r="CF35" i="1" s="1"/>
  <c r="CB36" i="1"/>
  <c r="CE36" i="1" s="1"/>
  <c r="CF36" i="1" s="1"/>
  <c r="CB37" i="1"/>
  <c r="CE37" i="1" s="1"/>
  <c r="CF37" i="1" s="1"/>
  <c r="CB38" i="1"/>
  <c r="CE38" i="1" s="1"/>
  <c r="CF38" i="1" s="1"/>
  <c r="CB39" i="1"/>
  <c r="CE39" i="1" s="1"/>
  <c r="CF39" i="1" s="1"/>
  <c r="CB40" i="1"/>
  <c r="CE40" i="1" s="1"/>
  <c r="CF40" i="1" s="1"/>
  <c r="CB41" i="1"/>
  <c r="CE41" i="1" s="1"/>
  <c r="CF41" i="1" s="1"/>
  <c r="CB42" i="1"/>
  <c r="CE42" i="1" s="1"/>
  <c r="CF42" i="1" s="1"/>
  <c r="CB43" i="1"/>
  <c r="CE43" i="1" s="1"/>
  <c r="CF43" i="1" s="1"/>
  <c r="CB44" i="1"/>
  <c r="CE44" i="1" s="1"/>
  <c r="CF44" i="1" s="1"/>
  <c r="CB45" i="1"/>
  <c r="CE45" i="1" s="1"/>
  <c r="CF45" i="1" s="1"/>
  <c r="CB46" i="1"/>
  <c r="CE46" i="1" s="1"/>
  <c r="CF46" i="1" s="1"/>
  <c r="CB47" i="1"/>
  <c r="CE47" i="1" s="1"/>
  <c r="CF47" i="1" s="1"/>
  <c r="CB48" i="1"/>
  <c r="CE48" i="1" s="1"/>
  <c r="CF48" i="1" s="1"/>
  <c r="CB49" i="1"/>
  <c r="CE49" i="1" s="1"/>
  <c r="CF49" i="1" s="1"/>
  <c r="CB50" i="1"/>
  <c r="CE50" i="1" s="1"/>
  <c r="CF50" i="1" s="1"/>
  <c r="CB51" i="1"/>
  <c r="CE51" i="1" s="1"/>
  <c r="CF51" i="1" s="1"/>
  <c r="CB52" i="1"/>
  <c r="CE52" i="1" s="1"/>
  <c r="CF52" i="1" s="1"/>
  <c r="CB53" i="1"/>
  <c r="CE53" i="1" s="1"/>
  <c r="CF53" i="1" s="1"/>
  <c r="CB54" i="1"/>
  <c r="CE54" i="1" s="1"/>
  <c r="CF54" i="1" s="1"/>
  <c r="CB55" i="1"/>
  <c r="CE55" i="1" s="1"/>
  <c r="CF55" i="1" s="1"/>
  <c r="CB56" i="1"/>
  <c r="CE56" i="1" s="1"/>
  <c r="CF56" i="1" s="1"/>
  <c r="CB57" i="1"/>
  <c r="CE57" i="1" s="1"/>
  <c r="CF57" i="1" s="1"/>
  <c r="CB58" i="1"/>
  <c r="CE58" i="1" s="1"/>
  <c r="CF58" i="1" s="1"/>
  <c r="CB59" i="1"/>
  <c r="CE59" i="1" s="1"/>
  <c r="CF59" i="1" s="1"/>
  <c r="CB60" i="1"/>
  <c r="CE60" i="1" s="1"/>
  <c r="CF60" i="1" s="1"/>
  <c r="CB61" i="1"/>
  <c r="CE61" i="1" s="1"/>
  <c r="CF61" i="1" s="1"/>
  <c r="CB62" i="1"/>
  <c r="CE62" i="1" s="1"/>
  <c r="CF62" i="1" s="1"/>
  <c r="CB63" i="1"/>
  <c r="CE63" i="1" s="1"/>
  <c r="CF63" i="1" s="1"/>
  <c r="CB64" i="1"/>
  <c r="CE64" i="1" s="1"/>
  <c r="CF64" i="1" s="1"/>
  <c r="CB65" i="1"/>
  <c r="CE65" i="1" s="1"/>
  <c r="CF65" i="1" s="1"/>
  <c r="CB66" i="1"/>
  <c r="CE66" i="1" s="1"/>
  <c r="CF66" i="1" s="1"/>
  <c r="CB67" i="1"/>
  <c r="CE67" i="1" s="1"/>
  <c r="CF67" i="1" s="1"/>
  <c r="CB68" i="1"/>
  <c r="CE68" i="1" s="1"/>
  <c r="CF68" i="1" s="1"/>
  <c r="CB69" i="1"/>
  <c r="CE69" i="1" s="1"/>
  <c r="CF69" i="1" s="1"/>
  <c r="CB70" i="1"/>
  <c r="CE70" i="1" s="1"/>
  <c r="CF70" i="1" s="1"/>
  <c r="CB71" i="1"/>
  <c r="CE71" i="1" s="1"/>
  <c r="CF71" i="1" s="1"/>
  <c r="CB72" i="1"/>
  <c r="CE72" i="1" s="1"/>
  <c r="CF72" i="1" s="1"/>
  <c r="CB73" i="1"/>
  <c r="CE73" i="1" s="1"/>
  <c r="CF73" i="1" s="1"/>
  <c r="CB74" i="1"/>
  <c r="CE74" i="1" s="1"/>
  <c r="CF74" i="1" s="1"/>
  <c r="CB75" i="1"/>
  <c r="CE75" i="1" s="1"/>
  <c r="CF75" i="1" s="1"/>
  <c r="CB76" i="1"/>
  <c r="CE76" i="1" s="1"/>
  <c r="CF76" i="1" s="1"/>
  <c r="CB77" i="1"/>
  <c r="CE77" i="1" s="1"/>
  <c r="CF77" i="1" s="1"/>
  <c r="CB78" i="1"/>
  <c r="CE78" i="1" s="1"/>
  <c r="CF78" i="1" s="1"/>
  <c r="CB79" i="1"/>
  <c r="CE79" i="1" s="1"/>
  <c r="CF79" i="1" s="1"/>
  <c r="CB80" i="1"/>
  <c r="CE80" i="1" s="1"/>
  <c r="CF80" i="1" s="1"/>
  <c r="CB81" i="1"/>
  <c r="CE81" i="1" s="1"/>
  <c r="CF81" i="1" s="1"/>
  <c r="CB82" i="1"/>
  <c r="CE82" i="1" s="1"/>
  <c r="CF82" i="1" s="1"/>
  <c r="CB83" i="1"/>
  <c r="CE83" i="1" s="1"/>
  <c r="CF83" i="1" s="1"/>
  <c r="CB84" i="1"/>
  <c r="CE84" i="1" s="1"/>
  <c r="CF84" i="1" s="1"/>
  <c r="CB85" i="1"/>
  <c r="CE85" i="1" s="1"/>
  <c r="CF85" i="1" s="1"/>
  <c r="CB86" i="1"/>
  <c r="CE86" i="1" s="1"/>
  <c r="CF86" i="1" s="1"/>
  <c r="CB87" i="1"/>
  <c r="CE87" i="1" s="1"/>
  <c r="CF87" i="1" s="1"/>
  <c r="CB88" i="1"/>
  <c r="CE88" i="1" s="1"/>
  <c r="CF88" i="1" s="1"/>
  <c r="CB89" i="1"/>
  <c r="CE89" i="1" s="1"/>
  <c r="CF89" i="1" s="1"/>
  <c r="CB90" i="1"/>
  <c r="CE90" i="1" s="1"/>
  <c r="CF90" i="1" s="1"/>
  <c r="CB91" i="1"/>
  <c r="CE91" i="1" s="1"/>
  <c r="CF91" i="1" s="1"/>
  <c r="CB92" i="1"/>
  <c r="CE92" i="1" s="1"/>
  <c r="CF92" i="1" s="1"/>
  <c r="CB93" i="1"/>
  <c r="CE93" i="1" s="1"/>
  <c r="CF93" i="1" s="1"/>
  <c r="CB6" i="1"/>
  <c r="CE6" i="1" s="1"/>
  <c r="CC95" i="1"/>
  <c r="CC100" i="1" s="1"/>
  <c r="BN95" i="1"/>
  <c r="BN100" i="1" s="1"/>
  <c r="BR6" i="1"/>
  <c r="BU7" i="1"/>
  <c r="BX7" i="1" s="1"/>
  <c r="BY7" i="1" s="1"/>
  <c r="BU8" i="1"/>
  <c r="BX8" i="1" s="1"/>
  <c r="BY8" i="1" s="1"/>
  <c r="BU9" i="1"/>
  <c r="BX9" i="1" s="1"/>
  <c r="BY9" i="1" s="1"/>
  <c r="BU10" i="1"/>
  <c r="BX10" i="1" s="1"/>
  <c r="BY10" i="1" s="1"/>
  <c r="BU11" i="1"/>
  <c r="BX11" i="1" s="1"/>
  <c r="BY11" i="1" s="1"/>
  <c r="BU12" i="1"/>
  <c r="BX12" i="1" s="1"/>
  <c r="BY12" i="1" s="1"/>
  <c r="BU13" i="1"/>
  <c r="BX13" i="1" s="1"/>
  <c r="BY13" i="1" s="1"/>
  <c r="BU14" i="1"/>
  <c r="BX14" i="1" s="1"/>
  <c r="BY14" i="1" s="1"/>
  <c r="BU15" i="1"/>
  <c r="BX15" i="1" s="1"/>
  <c r="BY15" i="1" s="1"/>
  <c r="BU16" i="1"/>
  <c r="BX16" i="1" s="1"/>
  <c r="BY16" i="1" s="1"/>
  <c r="BU17" i="1"/>
  <c r="BX17" i="1" s="1"/>
  <c r="BY17" i="1" s="1"/>
  <c r="BU18" i="1"/>
  <c r="BX18" i="1" s="1"/>
  <c r="BY18" i="1" s="1"/>
  <c r="BU19" i="1"/>
  <c r="BX19" i="1" s="1"/>
  <c r="BY19" i="1" s="1"/>
  <c r="BU20" i="1"/>
  <c r="BX20" i="1" s="1"/>
  <c r="BY20" i="1" s="1"/>
  <c r="BU21" i="1"/>
  <c r="BX21" i="1" s="1"/>
  <c r="BY21" i="1" s="1"/>
  <c r="BU22" i="1"/>
  <c r="BX22" i="1" s="1"/>
  <c r="BY22" i="1" s="1"/>
  <c r="BU23" i="1"/>
  <c r="BX23" i="1" s="1"/>
  <c r="BY23" i="1" s="1"/>
  <c r="BU24" i="1"/>
  <c r="BX24" i="1" s="1"/>
  <c r="BY24" i="1" s="1"/>
  <c r="BU25" i="1"/>
  <c r="BX25" i="1" s="1"/>
  <c r="BY25" i="1" s="1"/>
  <c r="BU26" i="1"/>
  <c r="BX26" i="1" s="1"/>
  <c r="BY26" i="1" s="1"/>
  <c r="BU27" i="1"/>
  <c r="BX27" i="1" s="1"/>
  <c r="BY27" i="1" s="1"/>
  <c r="BU28" i="1"/>
  <c r="BX28" i="1" s="1"/>
  <c r="BY28" i="1" s="1"/>
  <c r="BU29" i="1"/>
  <c r="BX29" i="1" s="1"/>
  <c r="BY29" i="1" s="1"/>
  <c r="BU30" i="1"/>
  <c r="BX30" i="1" s="1"/>
  <c r="BY30" i="1" s="1"/>
  <c r="BU31" i="1"/>
  <c r="BX31" i="1" s="1"/>
  <c r="BY31" i="1" s="1"/>
  <c r="BU32" i="1"/>
  <c r="BX32" i="1" s="1"/>
  <c r="BY32" i="1" s="1"/>
  <c r="BU33" i="1"/>
  <c r="BX33" i="1" s="1"/>
  <c r="BY33" i="1" s="1"/>
  <c r="BU34" i="1"/>
  <c r="BX34" i="1" s="1"/>
  <c r="BY34" i="1" s="1"/>
  <c r="BU35" i="1"/>
  <c r="BX35" i="1" s="1"/>
  <c r="BY35" i="1" s="1"/>
  <c r="BU36" i="1"/>
  <c r="BX36" i="1" s="1"/>
  <c r="BY36" i="1" s="1"/>
  <c r="BU37" i="1"/>
  <c r="BX37" i="1" s="1"/>
  <c r="BY37" i="1" s="1"/>
  <c r="BU38" i="1"/>
  <c r="BX38" i="1" s="1"/>
  <c r="BY38" i="1" s="1"/>
  <c r="BU39" i="1"/>
  <c r="BX39" i="1" s="1"/>
  <c r="BY39" i="1" s="1"/>
  <c r="BU40" i="1"/>
  <c r="BX40" i="1" s="1"/>
  <c r="BY40" i="1" s="1"/>
  <c r="BU41" i="1"/>
  <c r="BX41" i="1" s="1"/>
  <c r="BY41" i="1" s="1"/>
  <c r="BU42" i="1"/>
  <c r="BX42" i="1" s="1"/>
  <c r="BY42" i="1" s="1"/>
  <c r="BU43" i="1"/>
  <c r="BX43" i="1" s="1"/>
  <c r="BY43" i="1" s="1"/>
  <c r="BU44" i="1"/>
  <c r="BX44" i="1" s="1"/>
  <c r="BY44" i="1" s="1"/>
  <c r="BU45" i="1"/>
  <c r="BX45" i="1" s="1"/>
  <c r="BY45" i="1" s="1"/>
  <c r="BU46" i="1"/>
  <c r="BX46" i="1" s="1"/>
  <c r="BY46" i="1" s="1"/>
  <c r="BU47" i="1"/>
  <c r="BX47" i="1" s="1"/>
  <c r="BY47" i="1" s="1"/>
  <c r="BU48" i="1"/>
  <c r="BX48" i="1" s="1"/>
  <c r="BY48" i="1" s="1"/>
  <c r="BU49" i="1"/>
  <c r="BX49" i="1" s="1"/>
  <c r="BY49" i="1" s="1"/>
  <c r="BU50" i="1"/>
  <c r="BX50" i="1" s="1"/>
  <c r="BY50" i="1" s="1"/>
  <c r="BU51" i="1"/>
  <c r="BX51" i="1" s="1"/>
  <c r="BY51" i="1" s="1"/>
  <c r="BU52" i="1"/>
  <c r="BX52" i="1" s="1"/>
  <c r="BY52" i="1" s="1"/>
  <c r="BU53" i="1"/>
  <c r="BX53" i="1" s="1"/>
  <c r="BY53" i="1" s="1"/>
  <c r="BU54" i="1"/>
  <c r="BX54" i="1" s="1"/>
  <c r="BY54" i="1" s="1"/>
  <c r="BU55" i="1"/>
  <c r="BX55" i="1" s="1"/>
  <c r="BY55" i="1" s="1"/>
  <c r="BU56" i="1"/>
  <c r="BX56" i="1" s="1"/>
  <c r="BY56" i="1" s="1"/>
  <c r="BU57" i="1"/>
  <c r="BX57" i="1" s="1"/>
  <c r="BY57" i="1" s="1"/>
  <c r="BU58" i="1"/>
  <c r="BX58" i="1" s="1"/>
  <c r="BY58" i="1" s="1"/>
  <c r="BU59" i="1"/>
  <c r="BX59" i="1" s="1"/>
  <c r="BY59" i="1" s="1"/>
  <c r="BU60" i="1"/>
  <c r="BX60" i="1" s="1"/>
  <c r="BY60" i="1" s="1"/>
  <c r="BU61" i="1"/>
  <c r="BX61" i="1" s="1"/>
  <c r="BY61" i="1" s="1"/>
  <c r="BU62" i="1"/>
  <c r="BX62" i="1" s="1"/>
  <c r="BY62" i="1" s="1"/>
  <c r="BU63" i="1"/>
  <c r="BX63" i="1" s="1"/>
  <c r="BY63" i="1" s="1"/>
  <c r="BU64" i="1"/>
  <c r="BX64" i="1" s="1"/>
  <c r="BY64" i="1" s="1"/>
  <c r="BU65" i="1"/>
  <c r="BX65" i="1" s="1"/>
  <c r="BY65" i="1" s="1"/>
  <c r="BU66" i="1"/>
  <c r="BX66" i="1" s="1"/>
  <c r="BY66" i="1" s="1"/>
  <c r="BU67" i="1"/>
  <c r="BX67" i="1" s="1"/>
  <c r="BY67" i="1" s="1"/>
  <c r="BU68" i="1"/>
  <c r="BX68" i="1" s="1"/>
  <c r="BY68" i="1" s="1"/>
  <c r="BU69" i="1"/>
  <c r="BX69" i="1" s="1"/>
  <c r="BY69" i="1" s="1"/>
  <c r="BU70" i="1"/>
  <c r="BX70" i="1" s="1"/>
  <c r="BY70" i="1" s="1"/>
  <c r="BU71" i="1"/>
  <c r="BX71" i="1" s="1"/>
  <c r="BY71" i="1" s="1"/>
  <c r="BU72" i="1"/>
  <c r="BX72" i="1" s="1"/>
  <c r="BY72" i="1" s="1"/>
  <c r="BU73" i="1"/>
  <c r="BX73" i="1" s="1"/>
  <c r="BY73" i="1" s="1"/>
  <c r="BU74" i="1"/>
  <c r="BX74" i="1" s="1"/>
  <c r="BY74" i="1" s="1"/>
  <c r="BU75" i="1"/>
  <c r="BX75" i="1" s="1"/>
  <c r="BY75" i="1" s="1"/>
  <c r="BU76" i="1"/>
  <c r="BX76" i="1" s="1"/>
  <c r="BY76" i="1" s="1"/>
  <c r="BU77" i="1"/>
  <c r="BX77" i="1" s="1"/>
  <c r="BY77" i="1" s="1"/>
  <c r="BU78" i="1"/>
  <c r="BX78" i="1" s="1"/>
  <c r="BY78" i="1" s="1"/>
  <c r="BU79" i="1"/>
  <c r="BX79" i="1" s="1"/>
  <c r="BY79" i="1" s="1"/>
  <c r="BU80" i="1"/>
  <c r="BX80" i="1" s="1"/>
  <c r="BY80" i="1" s="1"/>
  <c r="BU81" i="1"/>
  <c r="BX81" i="1" s="1"/>
  <c r="BY81" i="1" s="1"/>
  <c r="BU82" i="1"/>
  <c r="BX82" i="1" s="1"/>
  <c r="BY82" i="1" s="1"/>
  <c r="BU83" i="1"/>
  <c r="BX83" i="1" s="1"/>
  <c r="BY83" i="1" s="1"/>
  <c r="BU84" i="1"/>
  <c r="BX84" i="1" s="1"/>
  <c r="BY84" i="1" s="1"/>
  <c r="BU85" i="1"/>
  <c r="BX85" i="1" s="1"/>
  <c r="BY85" i="1" s="1"/>
  <c r="BU86" i="1"/>
  <c r="BX86" i="1" s="1"/>
  <c r="BY86" i="1" s="1"/>
  <c r="BU87" i="1"/>
  <c r="BX87" i="1" s="1"/>
  <c r="BY87" i="1" s="1"/>
  <c r="BU88" i="1"/>
  <c r="BX88" i="1" s="1"/>
  <c r="BY88" i="1" s="1"/>
  <c r="BU89" i="1"/>
  <c r="BX89" i="1" s="1"/>
  <c r="BY89" i="1" s="1"/>
  <c r="BU90" i="1"/>
  <c r="BX90" i="1" s="1"/>
  <c r="BY90" i="1" s="1"/>
  <c r="BU91" i="1"/>
  <c r="BX91" i="1" s="1"/>
  <c r="BY91" i="1" s="1"/>
  <c r="BU92" i="1"/>
  <c r="BX92" i="1" s="1"/>
  <c r="BY92" i="1" s="1"/>
  <c r="BU93" i="1"/>
  <c r="BX93" i="1" s="1"/>
  <c r="BY93" i="1" s="1"/>
  <c r="BU6" i="1"/>
  <c r="BX6" i="1" s="1"/>
  <c r="AN95" i="1"/>
  <c r="AN100" i="1" s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7" i="1"/>
  <c r="U28" i="1"/>
  <c r="U29" i="1"/>
  <c r="U30" i="1"/>
  <c r="U31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32" i="1"/>
  <c r="U26" i="1"/>
  <c r="CD95" i="1" l="1"/>
  <c r="CD100" i="1" s="1"/>
  <c r="BJ100" i="1"/>
  <c r="BJ102" i="1"/>
  <c r="BR97" i="1"/>
  <c r="BD97" i="1"/>
  <c r="BC95" i="1"/>
  <c r="AO102" i="1"/>
  <c r="BY6" i="1"/>
  <c r="CF6" i="1"/>
  <c r="BU95" i="1"/>
  <c r="BU100" i="1" s="1"/>
  <c r="BQ95" i="1"/>
  <c r="CB95" i="1"/>
  <c r="CB100" i="1" s="1"/>
  <c r="CE95" i="1" l="1"/>
  <c r="CE102" i="1" s="1"/>
  <c r="BC102" i="1"/>
  <c r="BC100" i="1"/>
  <c r="BY97" i="1"/>
  <c r="BQ100" i="1"/>
  <c r="BQ102" i="1"/>
  <c r="CF97" i="1"/>
  <c r="BX95" i="1"/>
  <c r="S95" i="1"/>
  <c r="CE100" i="1" l="1"/>
  <c r="BX100" i="1"/>
  <c r="BX102" i="1"/>
  <c r="S100" i="1"/>
  <c r="Q95" i="1" l="1"/>
  <c r="Q100" i="1" s="1"/>
  <c r="U6" i="1"/>
  <c r="U97" i="1" l="1"/>
  <c r="T95" i="1"/>
  <c r="BJ106" i="1" l="1"/>
  <c r="BC106" i="1"/>
  <c r="CE106" i="1"/>
  <c r="BQ106" i="1"/>
  <c r="BX106" i="1"/>
  <c r="AO106" i="1"/>
  <c r="T100" i="1"/>
  <c r="T102" i="1"/>
  <c r="Y8" i="1" l="1"/>
  <c r="Z8" i="1" s="1"/>
  <c r="Y10" i="1"/>
  <c r="Z10" i="1" s="1"/>
  <c r="Y12" i="1"/>
  <c r="Z12" i="1" s="1"/>
  <c r="Y14" i="1"/>
  <c r="Z14" i="1" s="1"/>
  <c r="Y16" i="1"/>
  <c r="Z16" i="1" s="1"/>
  <c r="Y18" i="1"/>
  <c r="Z18" i="1" s="1"/>
  <c r="Y20" i="1"/>
  <c r="Z20" i="1" s="1"/>
  <c r="Y22" i="1"/>
  <c r="Z22" i="1" s="1"/>
  <c r="Y24" i="1"/>
  <c r="Z24" i="1" s="1"/>
  <c r="Y26" i="1"/>
  <c r="Z26" i="1" s="1"/>
  <c r="Y28" i="1"/>
  <c r="Z28" i="1" s="1"/>
  <c r="Y30" i="1"/>
  <c r="Z30" i="1" s="1"/>
  <c r="Y32" i="1"/>
  <c r="Z32" i="1" s="1"/>
  <c r="Y34" i="1"/>
  <c r="Z34" i="1" s="1"/>
  <c r="Y36" i="1"/>
  <c r="Z36" i="1" s="1"/>
  <c r="Y38" i="1"/>
  <c r="Z38" i="1" s="1"/>
  <c r="Y40" i="1"/>
  <c r="Z40" i="1" s="1"/>
  <c r="Y42" i="1"/>
  <c r="Z42" i="1" s="1"/>
  <c r="Y44" i="1"/>
  <c r="Z44" i="1" s="1"/>
  <c r="Y46" i="1"/>
  <c r="Z46" i="1" s="1"/>
  <c r="Y48" i="1"/>
  <c r="Z48" i="1" s="1"/>
  <c r="Y50" i="1"/>
  <c r="Z50" i="1" s="1"/>
  <c r="Y7" i="1"/>
  <c r="Z7" i="1" s="1"/>
  <c r="Y9" i="1"/>
  <c r="Z9" i="1" s="1"/>
  <c r="Y11" i="1"/>
  <c r="Z11" i="1" s="1"/>
  <c r="Y13" i="1"/>
  <c r="Z13" i="1" s="1"/>
  <c r="Y15" i="1"/>
  <c r="Z15" i="1" s="1"/>
  <c r="Y17" i="1"/>
  <c r="Z17" i="1" s="1"/>
  <c r="Y19" i="1"/>
  <c r="Z19" i="1" s="1"/>
  <c r="Y21" i="1"/>
  <c r="Z21" i="1" s="1"/>
  <c r="Y23" i="1"/>
  <c r="Z23" i="1" s="1"/>
  <c r="Y25" i="1"/>
  <c r="Z25" i="1" s="1"/>
  <c r="Y27" i="1"/>
  <c r="Z27" i="1" s="1"/>
  <c r="Y29" i="1"/>
  <c r="Z29" i="1" s="1"/>
  <c r="Y31" i="1"/>
  <c r="Z31" i="1" s="1"/>
  <c r="Y33" i="1"/>
  <c r="Z33" i="1" s="1"/>
  <c r="Y35" i="1"/>
  <c r="Z35" i="1" s="1"/>
  <c r="Y37" i="1"/>
  <c r="Z37" i="1" s="1"/>
  <c r="Y39" i="1"/>
  <c r="Z39" i="1" s="1"/>
  <c r="Y41" i="1"/>
  <c r="Z41" i="1" s="1"/>
  <c r="Y43" i="1"/>
  <c r="Z43" i="1" s="1"/>
  <c r="Y45" i="1"/>
  <c r="Z45" i="1" s="1"/>
  <c r="Y47" i="1"/>
  <c r="Z47" i="1" s="1"/>
  <c r="Y49" i="1"/>
  <c r="Z49" i="1" s="1"/>
  <c r="Y52" i="1"/>
  <c r="Z52" i="1" s="1"/>
  <c r="Y54" i="1"/>
  <c r="Z54" i="1" s="1"/>
  <c r="Y56" i="1"/>
  <c r="Z56" i="1" s="1"/>
  <c r="Y58" i="1"/>
  <c r="Z58" i="1" s="1"/>
  <c r="Y60" i="1"/>
  <c r="Z60" i="1" s="1"/>
  <c r="Y62" i="1"/>
  <c r="Z62" i="1" s="1"/>
  <c r="Y64" i="1"/>
  <c r="Z64" i="1" s="1"/>
  <c r="Y66" i="1"/>
  <c r="Z66" i="1" s="1"/>
  <c r="Y68" i="1"/>
  <c r="Z68" i="1" s="1"/>
  <c r="Y70" i="1"/>
  <c r="Z70" i="1" s="1"/>
  <c r="Y72" i="1"/>
  <c r="Z72" i="1" s="1"/>
  <c r="Y74" i="1"/>
  <c r="Z74" i="1" s="1"/>
  <c r="Y76" i="1"/>
  <c r="Z76" i="1" s="1"/>
  <c r="Y78" i="1"/>
  <c r="Z78" i="1" s="1"/>
  <c r="Y80" i="1"/>
  <c r="Z80" i="1" s="1"/>
  <c r="Y82" i="1"/>
  <c r="Z82" i="1" s="1"/>
  <c r="Y84" i="1"/>
  <c r="Z84" i="1" s="1"/>
  <c r="Y86" i="1"/>
  <c r="Z86" i="1" s="1"/>
  <c r="Y88" i="1"/>
  <c r="Z88" i="1" s="1"/>
  <c r="Y90" i="1"/>
  <c r="Z90" i="1" s="1"/>
  <c r="Y92" i="1"/>
  <c r="Z92" i="1" s="1"/>
  <c r="Y6" i="1"/>
  <c r="Z6" i="1" s="1"/>
  <c r="Y51" i="1"/>
  <c r="Z51" i="1" s="1"/>
  <c r="Y53" i="1"/>
  <c r="Z53" i="1" s="1"/>
  <c r="Y55" i="1"/>
  <c r="Z55" i="1" s="1"/>
  <c r="Y57" i="1"/>
  <c r="Z57" i="1" s="1"/>
  <c r="Y59" i="1"/>
  <c r="Z59" i="1" s="1"/>
  <c r="Y61" i="1"/>
  <c r="Z61" i="1" s="1"/>
  <c r="Y63" i="1"/>
  <c r="Z63" i="1" s="1"/>
  <c r="Y65" i="1"/>
  <c r="Z65" i="1" s="1"/>
  <c r="Y67" i="1"/>
  <c r="Z67" i="1" s="1"/>
  <c r="Y69" i="1"/>
  <c r="Z69" i="1" s="1"/>
  <c r="Y71" i="1"/>
  <c r="Z71" i="1" s="1"/>
  <c r="Y73" i="1"/>
  <c r="Z73" i="1" s="1"/>
  <c r="Y75" i="1"/>
  <c r="Z75" i="1" s="1"/>
  <c r="Y77" i="1"/>
  <c r="Z77" i="1" s="1"/>
  <c r="Y79" i="1"/>
  <c r="Z79" i="1" s="1"/>
  <c r="Y81" i="1"/>
  <c r="Z81" i="1" s="1"/>
  <c r="Y83" i="1"/>
  <c r="Z83" i="1" s="1"/>
  <c r="Y85" i="1"/>
  <c r="Z85" i="1" s="1"/>
  <c r="Y87" i="1"/>
  <c r="Z87" i="1" s="1"/>
  <c r="Y89" i="1"/>
  <c r="Z89" i="1" s="1"/>
  <c r="Y91" i="1"/>
  <c r="Z91" i="1" s="1"/>
  <c r="X7" i="1" l="1"/>
  <c r="AA7" i="1" s="1"/>
  <c r="X9" i="1"/>
  <c r="AA9" i="1" s="1"/>
  <c r="X11" i="1"/>
  <c r="AA11" i="1" s="1"/>
  <c r="X13" i="1"/>
  <c r="AA13" i="1" s="1"/>
  <c r="X15" i="1"/>
  <c r="AA15" i="1" s="1"/>
  <c r="X17" i="1"/>
  <c r="AA17" i="1" s="1"/>
  <c r="X19" i="1"/>
  <c r="AA19" i="1" s="1"/>
  <c r="X21" i="1"/>
  <c r="AA21" i="1" s="1"/>
  <c r="X23" i="1"/>
  <c r="AA23" i="1" s="1"/>
  <c r="X25" i="1"/>
  <c r="AA25" i="1" s="1"/>
  <c r="X27" i="1"/>
  <c r="AA27" i="1" s="1"/>
  <c r="X29" i="1"/>
  <c r="AA29" i="1" s="1"/>
  <c r="X31" i="1"/>
  <c r="AA31" i="1" s="1"/>
  <c r="X33" i="1"/>
  <c r="AA33" i="1" s="1"/>
  <c r="X35" i="1"/>
  <c r="AA35" i="1" s="1"/>
  <c r="X37" i="1"/>
  <c r="AA37" i="1" s="1"/>
  <c r="X39" i="1"/>
  <c r="AA39" i="1" s="1"/>
  <c r="X41" i="1"/>
  <c r="AA41" i="1" s="1"/>
  <c r="X43" i="1"/>
  <c r="AA43" i="1" s="1"/>
  <c r="X45" i="1"/>
  <c r="AA45" i="1" s="1"/>
  <c r="X47" i="1"/>
  <c r="AA47" i="1" s="1"/>
  <c r="X49" i="1"/>
  <c r="AA49" i="1" s="1"/>
  <c r="X51" i="1"/>
  <c r="AA51" i="1" s="1"/>
  <c r="X8" i="1"/>
  <c r="AA8" i="1" s="1"/>
  <c r="X10" i="1"/>
  <c r="AA10" i="1" s="1"/>
  <c r="X12" i="1"/>
  <c r="AA12" i="1" s="1"/>
  <c r="X14" i="1"/>
  <c r="AA14" i="1" s="1"/>
  <c r="X16" i="1"/>
  <c r="AA16" i="1" s="1"/>
  <c r="X18" i="1"/>
  <c r="AA18" i="1" s="1"/>
  <c r="X20" i="1"/>
  <c r="AA20" i="1" s="1"/>
  <c r="X22" i="1"/>
  <c r="AA22" i="1" s="1"/>
  <c r="X24" i="1"/>
  <c r="AA24" i="1" s="1"/>
  <c r="X26" i="1"/>
  <c r="AA26" i="1" s="1"/>
  <c r="X28" i="1"/>
  <c r="AA28" i="1" s="1"/>
  <c r="X30" i="1"/>
  <c r="AA30" i="1" s="1"/>
  <c r="X32" i="1"/>
  <c r="AA32" i="1" s="1"/>
  <c r="X34" i="1"/>
  <c r="AA34" i="1" s="1"/>
  <c r="X36" i="1"/>
  <c r="AA36" i="1" s="1"/>
  <c r="X38" i="1"/>
  <c r="AA38" i="1" s="1"/>
  <c r="X40" i="1"/>
  <c r="AA40" i="1" s="1"/>
  <c r="X42" i="1"/>
  <c r="AA42" i="1" s="1"/>
  <c r="X44" i="1"/>
  <c r="AA44" i="1" s="1"/>
  <c r="X46" i="1"/>
  <c r="AA46" i="1" s="1"/>
  <c r="X48" i="1"/>
  <c r="AA48" i="1" s="1"/>
  <c r="X50" i="1"/>
  <c r="AA50" i="1" s="1"/>
  <c r="X53" i="1"/>
  <c r="AA53" i="1" s="1"/>
  <c r="X55" i="1"/>
  <c r="AA55" i="1" s="1"/>
  <c r="X57" i="1"/>
  <c r="AA57" i="1" s="1"/>
  <c r="X59" i="1"/>
  <c r="AA59" i="1" s="1"/>
  <c r="X61" i="1"/>
  <c r="AA61" i="1" s="1"/>
  <c r="X63" i="1"/>
  <c r="AA63" i="1" s="1"/>
  <c r="X65" i="1"/>
  <c r="AA65" i="1" s="1"/>
  <c r="X67" i="1"/>
  <c r="AA67" i="1" s="1"/>
  <c r="X69" i="1"/>
  <c r="AA69" i="1" s="1"/>
  <c r="AA71" i="1"/>
  <c r="X73" i="1"/>
  <c r="AA73" i="1" s="1"/>
  <c r="X75" i="1"/>
  <c r="AA75" i="1" s="1"/>
  <c r="X77" i="1"/>
  <c r="AA77" i="1" s="1"/>
  <c r="X79" i="1"/>
  <c r="AA79" i="1" s="1"/>
  <c r="X81" i="1"/>
  <c r="AA81" i="1" s="1"/>
  <c r="X83" i="1"/>
  <c r="AA83" i="1" s="1"/>
  <c r="X85" i="1"/>
  <c r="AA85" i="1" s="1"/>
  <c r="X87" i="1"/>
  <c r="AA87" i="1" s="1"/>
  <c r="X89" i="1"/>
  <c r="AA89" i="1" s="1"/>
  <c r="X91" i="1"/>
  <c r="AA91" i="1" s="1"/>
  <c r="AA93" i="1"/>
  <c r="X52" i="1"/>
  <c r="AA52" i="1" s="1"/>
  <c r="X54" i="1"/>
  <c r="AA54" i="1" s="1"/>
  <c r="X56" i="1"/>
  <c r="AA56" i="1" s="1"/>
  <c r="X58" i="1"/>
  <c r="AA58" i="1" s="1"/>
  <c r="X60" i="1"/>
  <c r="AA60" i="1" s="1"/>
  <c r="X62" i="1"/>
  <c r="AA62" i="1" s="1"/>
  <c r="X64" i="1"/>
  <c r="AA64" i="1" s="1"/>
  <c r="X66" i="1"/>
  <c r="AA66" i="1" s="1"/>
  <c r="X68" i="1"/>
  <c r="AA68" i="1" s="1"/>
  <c r="X70" i="1"/>
  <c r="AA70" i="1" s="1"/>
  <c r="X72" i="1"/>
  <c r="AA72" i="1" s="1"/>
  <c r="X74" i="1"/>
  <c r="AA74" i="1" s="1"/>
  <c r="X76" i="1"/>
  <c r="AA76" i="1" s="1"/>
  <c r="X78" i="1"/>
  <c r="AA78" i="1" s="1"/>
  <c r="X80" i="1"/>
  <c r="AA80" i="1" s="1"/>
  <c r="X82" i="1"/>
  <c r="AA82" i="1" s="1"/>
  <c r="X84" i="1"/>
  <c r="AA84" i="1" s="1"/>
  <c r="X86" i="1"/>
  <c r="AA86" i="1" s="1"/>
  <c r="X88" i="1"/>
  <c r="AA88" i="1" s="1"/>
  <c r="X90" i="1"/>
  <c r="AA90" i="1" s="1"/>
  <c r="X92" i="1"/>
  <c r="AA92" i="1" s="1"/>
  <c r="X6" i="1"/>
  <c r="AA6" i="1" s="1"/>
  <c r="X95" i="1" l="1"/>
  <c r="X100" i="1" s="1"/>
  <c r="Y95" i="1"/>
  <c r="Y100" i="1" s="1"/>
  <c r="AB92" i="1"/>
  <c r="AB84" i="1"/>
  <c r="AB76" i="1"/>
  <c r="AB68" i="1"/>
  <c r="AB60" i="1"/>
  <c r="AB52" i="1"/>
  <c r="AB44" i="1"/>
  <c r="AB36" i="1"/>
  <c r="AB28" i="1"/>
  <c r="AB20" i="1"/>
  <c r="AB12" i="1"/>
  <c r="AB89" i="1"/>
  <c r="AB81" i="1"/>
  <c r="AB73" i="1"/>
  <c r="AB65" i="1"/>
  <c r="AB57" i="1"/>
  <c r="AB49" i="1"/>
  <c r="AB41" i="1"/>
  <c r="AB33" i="1"/>
  <c r="AB25" i="1"/>
  <c r="AB17" i="1"/>
  <c r="AB9" i="1"/>
  <c r="AB86" i="1"/>
  <c r="AB78" i="1"/>
  <c r="AB70" i="1"/>
  <c r="AB62" i="1"/>
  <c r="AB54" i="1"/>
  <c r="AB46" i="1"/>
  <c r="AB38" i="1"/>
  <c r="AB30" i="1"/>
  <c r="AB22" i="1"/>
  <c r="AB14" i="1"/>
  <c r="AB91" i="1"/>
  <c r="AB83" i="1"/>
  <c r="AB75" i="1"/>
  <c r="AB67" i="1"/>
  <c r="AB59" i="1"/>
  <c r="AB51" i="1"/>
  <c r="AB43" i="1"/>
  <c r="AB35" i="1"/>
  <c r="AB27" i="1"/>
  <c r="AB19" i="1"/>
  <c r="AB11" i="1"/>
  <c r="AB6" i="1"/>
  <c r="Z95" i="1"/>
  <c r="Z100" i="1" s="1"/>
  <c r="AB7" i="1"/>
  <c r="AB39" i="1" l="1"/>
  <c r="AB71" i="1"/>
  <c r="AB26" i="1"/>
  <c r="AB58" i="1"/>
  <c r="AB37" i="1"/>
  <c r="AB53" i="1"/>
  <c r="AB85" i="1"/>
  <c r="AB8" i="1"/>
  <c r="AB24" i="1"/>
  <c r="AB40" i="1"/>
  <c r="AB56" i="1"/>
  <c r="AB72" i="1"/>
  <c r="AB88" i="1"/>
  <c r="AP20" i="1"/>
  <c r="AW20" i="1"/>
  <c r="AP81" i="1"/>
  <c r="AW81" i="1"/>
  <c r="AW33" i="1"/>
  <c r="AP33" i="1"/>
  <c r="AW9" i="1"/>
  <c r="AP9" i="1"/>
  <c r="AP86" i="1"/>
  <c r="AW86" i="1"/>
  <c r="AW78" i="1"/>
  <c r="AP78" i="1"/>
  <c r="AW70" i="1"/>
  <c r="AP70" i="1"/>
  <c r="AW62" i="1"/>
  <c r="AP62" i="1"/>
  <c r="AW46" i="1"/>
  <c r="AP46" i="1"/>
  <c r="AP30" i="1"/>
  <c r="AW30" i="1"/>
  <c r="AP88" i="1"/>
  <c r="AP72" i="1"/>
  <c r="AW75" i="1"/>
  <c r="AP75" i="1"/>
  <c r="AP51" i="1"/>
  <c r="AW51" i="1"/>
  <c r="AW27" i="1"/>
  <c r="AP27" i="1"/>
  <c r="AP24" i="1"/>
  <c r="AP85" i="1"/>
  <c r="AW37" i="1"/>
  <c r="AW7" i="1"/>
  <c r="AP7" i="1"/>
  <c r="AW92" i="1"/>
  <c r="AP92" i="1"/>
  <c r="AP76" i="1"/>
  <c r="AW76" i="1"/>
  <c r="AP60" i="1"/>
  <c r="AW60" i="1"/>
  <c r="AW52" i="1"/>
  <c r="AP52" i="1"/>
  <c r="AW44" i="1"/>
  <c r="AP44" i="1"/>
  <c r="AP36" i="1"/>
  <c r="AW36" i="1"/>
  <c r="AW28" i="1"/>
  <c r="AP28" i="1"/>
  <c r="AP71" i="1"/>
  <c r="AW19" i="1"/>
  <c r="AP19" i="1"/>
  <c r="AB23" i="1"/>
  <c r="AB55" i="1"/>
  <c r="AB87" i="1"/>
  <c r="AB10" i="1"/>
  <c r="AB42" i="1"/>
  <c r="AB74" i="1"/>
  <c r="AB90" i="1"/>
  <c r="AB21" i="1"/>
  <c r="AB69" i="1"/>
  <c r="AB15" i="1"/>
  <c r="AB31" i="1"/>
  <c r="AB47" i="1"/>
  <c r="AB63" i="1"/>
  <c r="AB79" i="1"/>
  <c r="AB18" i="1"/>
  <c r="AB34" i="1"/>
  <c r="AB50" i="1"/>
  <c r="AB66" i="1"/>
  <c r="AB82" i="1"/>
  <c r="AB13" i="1"/>
  <c r="AB29" i="1"/>
  <c r="AB45" i="1"/>
  <c r="AB61" i="1"/>
  <c r="AB77" i="1"/>
  <c r="AB93" i="1"/>
  <c r="AB16" i="1"/>
  <c r="AB32" i="1"/>
  <c r="AB48" i="1"/>
  <c r="AB64" i="1"/>
  <c r="AB80" i="1"/>
  <c r="AW8" i="1"/>
  <c r="AP8" i="1"/>
  <c r="AP89" i="1"/>
  <c r="AW89" i="1"/>
  <c r="AP73" i="1"/>
  <c r="AW73" i="1"/>
  <c r="AW65" i="1"/>
  <c r="AP65" i="1"/>
  <c r="AW57" i="1"/>
  <c r="AP57" i="1"/>
  <c r="AP49" i="1"/>
  <c r="AW49" i="1"/>
  <c r="AP41" i="1"/>
  <c r="AW41" i="1"/>
  <c r="AP25" i="1"/>
  <c r="AW25" i="1"/>
  <c r="AW54" i="1"/>
  <c r="AP54" i="1"/>
  <c r="AP38" i="1"/>
  <c r="AW38" i="1"/>
  <c r="AP12" i="1"/>
  <c r="AW12" i="1"/>
  <c r="AP14" i="1"/>
  <c r="AW14" i="1"/>
  <c r="AW22" i="1"/>
  <c r="AP22" i="1"/>
  <c r="AP56" i="1"/>
  <c r="AP40" i="1"/>
  <c r="AW91" i="1"/>
  <c r="AP91" i="1"/>
  <c r="AP83" i="1"/>
  <c r="AW83" i="1"/>
  <c r="AP67" i="1"/>
  <c r="AW67" i="1"/>
  <c r="AW59" i="1"/>
  <c r="AP59" i="1"/>
  <c r="AW43" i="1"/>
  <c r="AP43" i="1"/>
  <c r="AW35" i="1"/>
  <c r="AP35" i="1"/>
  <c r="AP11" i="1"/>
  <c r="AW11" i="1"/>
  <c r="AP93" i="1"/>
  <c r="AP69" i="1"/>
  <c r="AP53" i="1"/>
  <c r="AW45" i="1"/>
  <c r="AW17" i="1"/>
  <c r="AP17" i="1"/>
  <c r="AW90" i="1"/>
  <c r="AP74" i="1"/>
  <c r="AP58" i="1"/>
  <c r="AW42" i="1"/>
  <c r="AW23" i="1"/>
  <c r="AW26" i="1"/>
  <c r="AP84" i="1"/>
  <c r="AW84" i="1"/>
  <c r="AP68" i="1"/>
  <c r="AW68" i="1"/>
  <c r="AW13" i="1"/>
  <c r="AW87" i="1"/>
  <c r="AP79" i="1"/>
  <c r="AP63" i="1"/>
  <c r="AP47" i="1"/>
  <c r="AP39" i="1"/>
  <c r="AA95" i="1"/>
  <c r="AA102" i="1" s="1"/>
  <c r="AU95" i="1" l="1"/>
  <c r="AU100" i="1" s="1"/>
  <c r="AT95" i="1"/>
  <c r="AT100" i="1" s="1"/>
  <c r="AW47" i="1"/>
  <c r="AW63" i="1"/>
  <c r="AW79" i="1"/>
  <c r="AP13" i="1"/>
  <c r="AP45" i="1"/>
  <c r="AW93" i="1"/>
  <c r="AW39" i="1"/>
  <c r="AP87" i="1"/>
  <c r="AP26" i="1"/>
  <c r="AP23" i="1"/>
  <c r="AP42" i="1"/>
  <c r="AW58" i="1"/>
  <c r="AW74" i="1"/>
  <c r="AP90" i="1"/>
  <c r="AW53" i="1"/>
  <c r="AW69" i="1"/>
  <c r="AW40" i="1"/>
  <c r="AW56" i="1"/>
  <c r="AW71" i="1"/>
  <c r="AP37" i="1"/>
  <c r="AW85" i="1"/>
  <c r="AW24" i="1"/>
  <c r="AW72" i="1"/>
  <c r="AW88" i="1"/>
  <c r="AA106" i="1"/>
  <c r="AA100" i="1"/>
  <c r="AP55" i="1"/>
  <c r="AB97" i="1"/>
  <c r="AW31" i="1"/>
  <c r="AP18" i="1"/>
  <c r="AP10" i="1"/>
  <c r="AP34" i="1"/>
  <c r="AP50" i="1"/>
  <c r="AW66" i="1"/>
  <c r="AP82" i="1"/>
  <c r="AP29" i="1"/>
  <c r="AW61" i="1"/>
  <c r="AW77" i="1"/>
  <c r="AW16" i="1"/>
  <c r="AP32" i="1"/>
  <c r="AP48" i="1"/>
  <c r="AW64" i="1"/>
  <c r="AW80" i="1"/>
  <c r="AW15" i="1"/>
  <c r="AP21" i="1"/>
  <c r="AW21" i="1"/>
  <c r="AP31" i="1"/>
  <c r="AW55" i="1"/>
  <c r="AW18" i="1"/>
  <c r="AW10" i="1"/>
  <c r="AW34" i="1"/>
  <c r="AW50" i="1"/>
  <c r="AP66" i="1"/>
  <c r="AW82" i="1"/>
  <c r="AW29" i="1"/>
  <c r="AP61" i="1"/>
  <c r="AP77" i="1"/>
  <c r="AP16" i="1"/>
  <c r="AW32" i="1"/>
  <c r="AW48" i="1"/>
  <c r="AP64" i="1"/>
  <c r="AP80" i="1"/>
  <c r="AP15" i="1"/>
  <c r="AV95" i="1" l="1"/>
  <c r="AP6" i="1"/>
  <c r="AV100" i="1" l="1"/>
  <c r="AV102" i="1"/>
  <c r="AV106" i="1"/>
  <c r="AF7" i="1"/>
  <c r="AG7" i="1" s="1"/>
  <c r="AF9" i="1"/>
  <c r="AG9" i="1" s="1"/>
  <c r="AF11" i="1"/>
  <c r="AG11" i="1" s="1"/>
  <c r="AF13" i="1"/>
  <c r="AG13" i="1" s="1"/>
  <c r="AF15" i="1"/>
  <c r="AG15" i="1" s="1"/>
  <c r="AF17" i="1"/>
  <c r="AG17" i="1" s="1"/>
  <c r="AF19" i="1"/>
  <c r="AG19" i="1" s="1"/>
  <c r="AF21" i="1"/>
  <c r="AG21" i="1" s="1"/>
  <c r="AF23" i="1"/>
  <c r="AG23" i="1" s="1"/>
  <c r="AF25" i="1"/>
  <c r="AG25" i="1" s="1"/>
  <c r="AF27" i="1"/>
  <c r="AG27" i="1" s="1"/>
  <c r="AF29" i="1"/>
  <c r="AG29" i="1" s="1"/>
  <c r="AF31" i="1"/>
  <c r="AG31" i="1" s="1"/>
  <c r="AF33" i="1"/>
  <c r="AG33" i="1" s="1"/>
  <c r="AF35" i="1"/>
  <c r="AG35" i="1" s="1"/>
  <c r="AF37" i="1"/>
  <c r="AG37" i="1" s="1"/>
  <c r="AF39" i="1"/>
  <c r="AG39" i="1" s="1"/>
  <c r="AF41" i="1"/>
  <c r="AG41" i="1" s="1"/>
  <c r="AF43" i="1"/>
  <c r="AG43" i="1" s="1"/>
  <c r="AF45" i="1"/>
  <c r="AG45" i="1" s="1"/>
  <c r="AF47" i="1"/>
  <c r="AG47" i="1" s="1"/>
  <c r="AF49" i="1"/>
  <c r="AG49" i="1" s="1"/>
  <c r="AF51" i="1"/>
  <c r="AG51" i="1" s="1"/>
  <c r="AF53" i="1"/>
  <c r="AG53" i="1" s="1"/>
  <c r="AF55" i="1"/>
  <c r="AG55" i="1" s="1"/>
  <c r="AF57" i="1"/>
  <c r="AG57" i="1" s="1"/>
  <c r="AF59" i="1"/>
  <c r="AG59" i="1" s="1"/>
  <c r="AF61" i="1"/>
  <c r="AG61" i="1" s="1"/>
  <c r="AF63" i="1"/>
  <c r="AG63" i="1" s="1"/>
  <c r="AF65" i="1"/>
  <c r="AG65" i="1" s="1"/>
  <c r="AF67" i="1"/>
  <c r="AG67" i="1" s="1"/>
  <c r="AF69" i="1"/>
  <c r="AG69" i="1" s="1"/>
  <c r="AF71" i="1"/>
  <c r="AG71" i="1" s="1"/>
  <c r="AF73" i="1"/>
  <c r="AG73" i="1" s="1"/>
  <c r="AF75" i="1"/>
  <c r="AG75" i="1" s="1"/>
  <c r="AF77" i="1"/>
  <c r="AG77" i="1" s="1"/>
  <c r="AF79" i="1"/>
  <c r="AG79" i="1" s="1"/>
  <c r="AF81" i="1"/>
  <c r="AG81" i="1" s="1"/>
  <c r="AF83" i="1"/>
  <c r="AG83" i="1" s="1"/>
  <c r="AF85" i="1"/>
  <c r="AG85" i="1" s="1"/>
  <c r="AF87" i="1"/>
  <c r="AG87" i="1" s="1"/>
  <c r="AF89" i="1"/>
  <c r="AG89" i="1" s="1"/>
  <c r="AF91" i="1"/>
  <c r="AG91" i="1" s="1"/>
  <c r="AF8" i="1"/>
  <c r="AG8" i="1" s="1"/>
  <c r="AF10" i="1"/>
  <c r="AG10" i="1" s="1"/>
  <c r="AF12" i="1"/>
  <c r="AG12" i="1" s="1"/>
  <c r="AF14" i="1"/>
  <c r="AG14" i="1" s="1"/>
  <c r="AF16" i="1"/>
  <c r="AG16" i="1" s="1"/>
  <c r="AF18" i="1"/>
  <c r="AG18" i="1" s="1"/>
  <c r="AF20" i="1"/>
  <c r="AG20" i="1" s="1"/>
  <c r="AF22" i="1"/>
  <c r="AG22" i="1" s="1"/>
  <c r="AF24" i="1"/>
  <c r="AG24" i="1" s="1"/>
  <c r="AF26" i="1"/>
  <c r="AG26" i="1" s="1"/>
  <c r="AF28" i="1"/>
  <c r="AG28" i="1" s="1"/>
  <c r="AF30" i="1"/>
  <c r="AG30" i="1" s="1"/>
  <c r="AF32" i="1"/>
  <c r="AG32" i="1" s="1"/>
  <c r="AF34" i="1"/>
  <c r="AG34" i="1" s="1"/>
  <c r="AF36" i="1"/>
  <c r="AG36" i="1" s="1"/>
  <c r="AF38" i="1"/>
  <c r="AG38" i="1" s="1"/>
  <c r="AF40" i="1"/>
  <c r="AG40" i="1" s="1"/>
  <c r="AF42" i="1"/>
  <c r="AG42" i="1" s="1"/>
  <c r="AF44" i="1"/>
  <c r="AG44" i="1" s="1"/>
  <c r="AF46" i="1"/>
  <c r="AG46" i="1" s="1"/>
  <c r="AF48" i="1"/>
  <c r="AG48" i="1" s="1"/>
  <c r="AF50" i="1"/>
  <c r="AG50" i="1" s="1"/>
  <c r="AF52" i="1"/>
  <c r="AG52" i="1" s="1"/>
  <c r="AF54" i="1"/>
  <c r="AG54" i="1" s="1"/>
  <c r="AF56" i="1"/>
  <c r="AG56" i="1" s="1"/>
  <c r="AF58" i="1"/>
  <c r="AG58" i="1" s="1"/>
  <c r="AF60" i="1"/>
  <c r="AG60" i="1" s="1"/>
  <c r="AF62" i="1"/>
  <c r="AG62" i="1" s="1"/>
  <c r="AF64" i="1"/>
  <c r="AG64" i="1" s="1"/>
  <c r="AF66" i="1"/>
  <c r="AG66" i="1" s="1"/>
  <c r="AF68" i="1"/>
  <c r="AG68" i="1" s="1"/>
  <c r="AF70" i="1"/>
  <c r="AG70" i="1" s="1"/>
  <c r="AF72" i="1"/>
  <c r="AG72" i="1" s="1"/>
  <c r="AF74" i="1"/>
  <c r="AG74" i="1" s="1"/>
  <c r="AF76" i="1"/>
  <c r="AG76" i="1" s="1"/>
  <c r="AF78" i="1"/>
  <c r="AG78" i="1" s="1"/>
  <c r="AF80" i="1"/>
  <c r="AG80" i="1" s="1"/>
  <c r="AF82" i="1"/>
  <c r="AG82" i="1" s="1"/>
  <c r="AF84" i="1"/>
  <c r="AG84" i="1" s="1"/>
  <c r="AF86" i="1"/>
  <c r="AG86" i="1" s="1"/>
  <c r="AF88" i="1"/>
  <c r="AG88" i="1" s="1"/>
  <c r="AF90" i="1"/>
  <c r="AG90" i="1" s="1"/>
  <c r="AF92" i="1"/>
  <c r="AG92" i="1" s="1"/>
  <c r="AF6" i="1"/>
  <c r="AG6" i="1" s="1"/>
  <c r="AP97" i="1"/>
  <c r="AF95" i="1" l="1"/>
  <c r="AF100" i="1" s="1"/>
  <c r="AW6" i="1"/>
  <c r="AG95" i="1" l="1"/>
  <c r="AG100" i="1" s="1"/>
  <c r="AW97" i="1"/>
  <c r="AS95" i="1"/>
  <c r="AS100" i="1" s="1"/>
  <c r="AE8" i="1"/>
  <c r="AH8" i="1" s="1"/>
  <c r="AI8" i="1" s="1"/>
  <c r="AE10" i="1"/>
  <c r="AH10" i="1" s="1"/>
  <c r="AI10" i="1" s="1"/>
  <c r="AE12" i="1"/>
  <c r="AH12" i="1" s="1"/>
  <c r="AI12" i="1" s="1"/>
  <c r="AE14" i="1"/>
  <c r="AH14" i="1" s="1"/>
  <c r="AI14" i="1" s="1"/>
  <c r="AE16" i="1"/>
  <c r="AH16" i="1" s="1"/>
  <c r="AI16" i="1" s="1"/>
  <c r="AE18" i="1"/>
  <c r="AH18" i="1" s="1"/>
  <c r="AI18" i="1" s="1"/>
  <c r="AE20" i="1"/>
  <c r="AH20" i="1" s="1"/>
  <c r="AI20" i="1" s="1"/>
  <c r="AE22" i="1"/>
  <c r="AH22" i="1" s="1"/>
  <c r="AI22" i="1" s="1"/>
  <c r="AE24" i="1"/>
  <c r="AH24" i="1" s="1"/>
  <c r="AI24" i="1" s="1"/>
  <c r="AE26" i="1"/>
  <c r="AH26" i="1" s="1"/>
  <c r="AI26" i="1" s="1"/>
  <c r="AE28" i="1"/>
  <c r="AH28" i="1" s="1"/>
  <c r="AI28" i="1" s="1"/>
  <c r="AE30" i="1"/>
  <c r="AH30" i="1" s="1"/>
  <c r="AI30" i="1" s="1"/>
  <c r="AE32" i="1"/>
  <c r="AH32" i="1" s="1"/>
  <c r="AI32" i="1" s="1"/>
  <c r="AE34" i="1"/>
  <c r="AH34" i="1" s="1"/>
  <c r="AI34" i="1" s="1"/>
  <c r="AE36" i="1"/>
  <c r="AH36" i="1" s="1"/>
  <c r="AI36" i="1" s="1"/>
  <c r="AE38" i="1"/>
  <c r="AH38" i="1" s="1"/>
  <c r="AI38" i="1" s="1"/>
  <c r="AE40" i="1"/>
  <c r="AH40" i="1" s="1"/>
  <c r="AI40" i="1" s="1"/>
  <c r="AE42" i="1"/>
  <c r="AH42" i="1" s="1"/>
  <c r="AI42" i="1" s="1"/>
  <c r="AE44" i="1"/>
  <c r="AH44" i="1" s="1"/>
  <c r="AI44" i="1" s="1"/>
  <c r="AE46" i="1"/>
  <c r="AH46" i="1" s="1"/>
  <c r="AI46" i="1" s="1"/>
  <c r="AE48" i="1"/>
  <c r="AH48" i="1" s="1"/>
  <c r="AI48" i="1" s="1"/>
  <c r="AE50" i="1"/>
  <c r="AH50" i="1" s="1"/>
  <c r="AI50" i="1" s="1"/>
  <c r="AE52" i="1"/>
  <c r="AH52" i="1" s="1"/>
  <c r="AI52" i="1" s="1"/>
  <c r="AE54" i="1"/>
  <c r="AH54" i="1" s="1"/>
  <c r="AI54" i="1" s="1"/>
  <c r="AE56" i="1"/>
  <c r="AH56" i="1" s="1"/>
  <c r="AI56" i="1" s="1"/>
  <c r="AE58" i="1"/>
  <c r="AH58" i="1" s="1"/>
  <c r="AI58" i="1" s="1"/>
  <c r="AE60" i="1"/>
  <c r="AH60" i="1" s="1"/>
  <c r="AI60" i="1" s="1"/>
  <c r="AE62" i="1"/>
  <c r="AH62" i="1" s="1"/>
  <c r="AI62" i="1" s="1"/>
  <c r="AE64" i="1"/>
  <c r="AH64" i="1" s="1"/>
  <c r="AI64" i="1" s="1"/>
  <c r="AE66" i="1"/>
  <c r="AH66" i="1" s="1"/>
  <c r="AI66" i="1" s="1"/>
  <c r="AE68" i="1"/>
  <c r="AH68" i="1" s="1"/>
  <c r="AI68" i="1" s="1"/>
  <c r="AE70" i="1"/>
  <c r="AH70" i="1" s="1"/>
  <c r="AI70" i="1" s="1"/>
  <c r="AE72" i="1"/>
  <c r="AH72" i="1" s="1"/>
  <c r="AI72" i="1" s="1"/>
  <c r="AE74" i="1"/>
  <c r="AH74" i="1" s="1"/>
  <c r="AI74" i="1" s="1"/>
  <c r="AE76" i="1"/>
  <c r="AH76" i="1" s="1"/>
  <c r="AI76" i="1" s="1"/>
  <c r="AE78" i="1"/>
  <c r="AH78" i="1" s="1"/>
  <c r="AI78" i="1" s="1"/>
  <c r="AE80" i="1"/>
  <c r="AH80" i="1" s="1"/>
  <c r="AI80" i="1" s="1"/>
  <c r="AE82" i="1"/>
  <c r="AH82" i="1" s="1"/>
  <c r="AI82" i="1" s="1"/>
  <c r="AE84" i="1"/>
  <c r="AH84" i="1" s="1"/>
  <c r="AI84" i="1" s="1"/>
  <c r="AE86" i="1"/>
  <c r="AH86" i="1" s="1"/>
  <c r="AI86" i="1" s="1"/>
  <c r="AE88" i="1"/>
  <c r="AH88" i="1" s="1"/>
  <c r="AI88" i="1" s="1"/>
  <c r="AE90" i="1"/>
  <c r="AH90" i="1" s="1"/>
  <c r="AI90" i="1" s="1"/>
  <c r="AE92" i="1"/>
  <c r="AH92" i="1" s="1"/>
  <c r="AI92" i="1" s="1"/>
  <c r="AE6" i="1"/>
  <c r="AE7" i="1"/>
  <c r="AH7" i="1" s="1"/>
  <c r="AI7" i="1" s="1"/>
  <c r="AE9" i="1"/>
  <c r="AH9" i="1" s="1"/>
  <c r="AI9" i="1" s="1"/>
  <c r="AE11" i="1"/>
  <c r="AH11" i="1" s="1"/>
  <c r="AI11" i="1" s="1"/>
  <c r="AE13" i="1"/>
  <c r="AH13" i="1" s="1"/>
  <c r="AI13" i="1" s="1"/>
  <c r="AE15" i="1"/>
  <c r="AH15" i="1" s="1"/>
  <c r="AI15" i="1" s="1"/>
  <c r="AE17" i="1"/>
  <c r="AH17" i="1" s="1"/>
  <c r="AI17" i="1" s="1"/>
  <c r="AE19" i="1"/>
  <c r="AH19" i="1" s="1"/>
  <c r="AI19" i="1" s="1"/>
  <c r="AE21" i="1"/>
  <c r="AH21" i="1" s="1"/>
  <c r="AI21" i="1" s="1"/>
  <c r="AE23" i="1"/>
  <c r="AH23" i="1" s="1"/>
  <c r="AI23" i="1" s="1"/>
  <c r="AE25" i="1"/>
  <c r="AH25" i="1" s="1"/>
  <c r="AI25" i="1" s="1"/>
  <c r="AE27" i="1"/>
  <c r="AH27" i="1" s="1"/>
  <c r="AI27" i="1" s="1"/>
  <c r="AE29" i="1"/>
  <c r="AH29" i="1" s="1"/>
  <c r="AI29" i="1" s="1"/>
  <c r="AE31" i="1"/>
  <c r="AH31" i="1" s="1"/>
  <c r="AI31" i="1" s="1"/>
  <c r="AE33" i="1"/>
  <c r="AH33" i="1" s="1"/>
  <c r="AI33" i="1" s="1"/>
  <c r="AE35" i="1"/>
  <c r="AH35" i="1" s="1"/>
  <c r="AI35" i="1" s="1"/>
  <c r="AE37" i="1"/>
  <c r="AH37" i="1" s="1"/>
  <c r="AI37" i="1" s="1"/>
  <c r="AE39" i="1"/>
  <c r="AH39" i="1" s="1"/>
  <c r="AI39" i="1" s="1"/>
  <c r="AE41" i="1"/>
  <c r="AH41" i="1" s="1"/>
  <c r="AI41" i="1" s="1"/>
  <c r="AE43" i="1"/>
  <c r="AH43" i="1" s="1"/>
  <c r="AI43" i="1" s="1"/>
  <c r="AE45" i="1"/>
  <c r="AH45" i="1" s="1"/>
  <c r="AI45" i="1" s="1"/>
  <c r="AE47" i="1"/>
  <c r="AH47" i="1" s="1"/>
  <c r="AI47" i="1" s="1"/>
  <c r="AE49" i="1"/>
  <c r="AH49" i="1" s="1"/>
  <c r="AI49" i="1" s="1"/>
  <c r="AE51" i="1"/>
  <c r="AH51" i="1" s="1"/>
  <c r="AI51" i="1" s="1"/>
  <c r="AE53" i="1"/>
  <c r="AH53" i="1" s="1"/>
  <c r="AI53" i="1" s="1"/>
  <c r="AE55" i="1"/>
  <c r="AH55" i="1" s="1"/>
  <c r="AI55" i="1" s="1"/>
  <c r="AE57" i="1"/>
  <c r="AH57" i="1" s="1"/>
  <c r="AI57" i="1" s="1"/>
  <c r="AE59" i="1"/>
  <c r="AH59" i="1" s="1"/>
  <c r="AI59" i="1" s="1"/>
  <c r="AE61" i="1"/>
  <c r="AH61" i="1" s="1"/>
  <c r="AI61" i="1" s="1"/>
  <c r="AE63" i="1"/>
  <c r="AH63" i="1" s="1"/>
  <c r="AI63" i="1" s="1"/>
  <c r="AE65" i="1"/>
  <c r="AH65" i="1" s="1"/>
  <c r="AI65" i="1" s="1"/>
  <c r="AE67" i="1"/>
  <c r="AH67" i="1" s="1"/>
  <c r="AI67" i="1" s="1"/>
  <c r="AE69" i="1"/>
  <c r="AH69" i="1" s="1"/>
  <c r="AI69" i="1" s="1"/>
  <c r="AE71" i="1"/>
  <c r="AH71" i="1" s="1"/>
  <c r="AI71" i="1" s="1"/>
  <c r="AE73" i="1"/>
  <c r="AH73" i="1" s="1"/>
  <c r="AI73" i="1" s="1"/>
  <c r="AE75" i="1"/>
  <c r="AH75" i="1" s="1"/>
  <c r="AI75" i="1" s="1"/>
  <c r="AE77" i="1"/>
  <c r="AH77" i="1" s="1"/>
  <c r="AI77" i="1" s="1"/>
  <c r="AE79" i="1"/>
  <c r="AH79" i="1" s="1"/>
  <c r="AI79" i="1" s="1"/>
  <c r="AE81" i="1"/>
  <c r="AH81" i="1" s="1"/>
  <c r="AI81" i="1" s="1"/>
  <c r="AE83" i="1"/>
  <c r="AH83" i="1" s="1"/>
  <c r="AI83" i="1" s="1"/>
  <c r="AE85" i="1"/>
  <c r="AH85" i="1" s="1"/>
  <c r="AI85" i="1" s="1"/>
  <c r="AE87" i="1"/>
  <c r="AH87" i="1" s="1"/>
  <c r="AI87" i="1" s="1"/>
  <c r="AE89" i="1"/>
  <c r="AH89" i="1" s="1"/>
  <c r="AI89" i="1" s="1"/>
  <c r="AE91" i="1"/>
  <c r="AH91" i="1" s="1"/>
  <c r="AI91" i="1" s="1"/>
  <c r="AI93" i="1"/>
  <c r="AH6" i="1" l="1"/>
  <c r="AI6" i="1" s="1"/>
  <c r="AE95" i="1"/>
  <c r="AE100" i="1" s="1"/>
  <c r="AH95" i="1" l="1"/>
  <c r="AI97" i="1" l="1"/>
  <c r="AH102" i="1"/>
  <c r="AH106" i="1"/>
  <c r="AH100" i="1"/>
</calcChain>
</file>

<file path=xl/sharedStrings.xml><?xml version="1.0" encoding="utf-8"?>
<sst xmlns="http://schemas.openxmlformats.org/spreadsheetml/2006/main" count="243" uniqueCount="148">
  <si>
    <t>[단위 : ㎡,원]</t>
  </si>
  <si>
    <t>VAT 포함</t>
  </si>
  <si>
    <t>1차</t>
  </si>
  <si>
    <t>토지</t>
  </si>
  <si>
    <t>건물</t>
  </si>
  <si>
    <t>계</t>
  </si>
  <si>
    <t>VAT</t>
  </si>
  <si>
    <t>합계</t>
  </si>
  <si>
    <t>순번</t>
  </si>
  <si>
    <t>검산</t>
  </si>
  <si>
    <t>감정가대비</t>
  </si>
  <si>
    <t>분양가대비</t>
  </si>
  <si>
    <t>최초가대비</t>
  </si>
  <si>
    <t>저감율</t>
  </si>
  <si>
    <t>3차</t>
  </si>
  <si>
    <t>4차</t>
  </si>
  <si>
    <t>5차</t>
  </si>
  <si>
    <t>토지+부가세 비율</t>
    <phoneticPr fontId="4" type="noConversion"/>
  </si>
  <si>
    <t>구분</t>
    <phoneticPr fontId="5" type="noConversion"/>
  </si>
  <si>
    <t>토지</t>
    <phoneticPr fontId="5" type="noConversion"/>
  </si>
  <si>
    <t>건물</t>
    <phoneticPr fontId="5" type="noConversion"/>
  </si>
  <si>
    <t>부가세</t>
    <phoneticPr fontId="5" type="noConversion"/>
  </si>
  <si>
    <t>합계</t>
    <phoneticPr fontId="5" type="noConversion"/>
  </si>
  <si>
    <t>검산</t>
    <phoneticPr fontId="5" type="noConversion"/>
  </si>
  <si>
    <t>(건물가+부가세)/합계</t>
    <phoneticPr fontId="5" type="noConversion"/>
  </si>
  <si>
    <t>저감율</t>
    <phoneticPr fontId="5" type="noConversion"/>
  </si>
  <si>
    <t>감정가대비</t>
    <phoneticPr fontId="5" type="noConversion"/>
  </si>
  <si>
    <t>최초가대비</t>
    <phoneticPr fontId="5" type="noConversion"/>
  </si>
  <si>
    <t>1차</t>
    <phoneticPr fontId="5" type="noConversion"/>
  </si>
  <si>
    <t>2차</t>
    <phoneticPr fontId="5" type="noConversion"/>
  </si>
  <si>
    <t>층</t>
    <phoneticPr fontId="4" type="noConversion"/>
  </si>
  <si>
    <t>전용면적</t>
    <phoneticPr fontId="4" type="noConversion"/>
  </si>
  <si>
    <t>공용면적</t>
    <phoneticPr fontId="4" type="noConversion"/>
  </si>
  <si>
    <t>분양면적</t>
    <phoneticPr fontId="4" type="noConversion"/>
  </si>
  <si>
    <t>대지면적</t>
    <phoneticPr fontId="4" type="noConversion"/>
  </si>
  <si>
    <t>2차</t>
    <phoneticPr fontId="4" type="noConversion"/>
  </si>
  <si>
    <t>3차</t>
    <phoneticPr fontId="4" type="noConversion"/>
  </si>
  <si>
    <t>4차</t>
    <phoneticPr fontId="4" type="noConversion"/>
  </si>
  <si>
    <t>5차</t>
    <phoneticPr fontId="4" type="noConversion"/>
  </si>
  <si>
    <t>㎡</t>
    <phoneticPr fontId="4" type="noConversion"/>
  </si>
  <si>
    <t>평</t>
    <phoneticPr fontId="4" type="noConversion"/>
  </si>
  <si>
    <t>합계</t>
    <phoneticPr fontId="4" type="noConversion"/>
  </si>
  <si>
    <t>6차</t>
  </si>
  <si>
    <t>7차</t>
  </si>
  <si>
    <t>8차</t>
  </si>
  <si>
    <t>9차</t>
  </si>
  <si>
    <t>10차</t>
  </si>
  <si>
    <t>6차</t>
    <phoneticPr fontId="4" type="noConversion"/>
  </si>
  <si>
    <t>10차</t>
    <phoneticPr fontId="4" type="noConversion"/>
  </si>
  <si>
    <t>9차</t>
    <phoneticPr fontId="4" type="noConversion"/>
  </si>
  <si>
    <t>8차</t>
    <phoneticPr fontId="4" type="noConversion"/>
  </si>
  <si>
    <t>7차</t>
    <phoneticPr fontId="4" type="noConversion"/>
  </si>
  <si>
    <t>NO.</t>
    <phoneticPr fontId="4" type="noConversion"/>
  </si>
  <si>
    <t>호수</t>
    <phoneticPr fontId="4" type="noConversion"/>
  </si>
  <si>
    <t>2. 배분표Sheet의 맨처음과 마지막줄은(NO. 1, 126) 물건수가 줄던 늘던 항시 처음과 마지막으로 살려둠.</t>
    <phoneticPr fontId="5" type="noConversion"/>
  </si>
  <si>
    <t>1. 녹색 셀 부분만 직접 입력함.</t>
    <phoneticPr fontId="5" type="noConversion"/>
  </si>
  <si>
    <t>※ 전라남도 나주시 빛가람동 353-1(클러스터4) 스마파크지식산업센터 공매예정가</t>
    <phoneticPr fontId="4" type="noConversion"/>
  </si>
  <si>
    <t>분양금액</t>
    <phoneticPr fontId="5" type="noConversion"/>
  </si>
  <si>
    <t>분양금액</t>
    <phoneticPr fontId="4" type="noConversion"/>
  </si>
  <si>
    <t>분양금액 대비</t>
    <phoneticPr fontId="4" type="noConversion"/>
  </si>
  <si>
    <t>A-208</t>
  </si>
  <si>
    <t>A-211</t>
  </si>
  <si>
    <t>A-303</t>
  </si>
  <si>
    <t>A-304</t>
  </si>
  <si>
    <t>A-401</t>
  </si>
  <si>
    <t>A-402</t>
  </si>
  <si>
    <t>A-403</t>
  </si>
  <si>
    <t>C-208</t>
  </si>
  <si>
    <t>C-209</t>
  </si>
  <si>
    <t>C-401</t>
  </si>
  <si>
    <t>C-402</t>
  </si>
  <si>
    <t>D1-208</t>
  </si>
  <si>
    <t>D1-302</t>
  </si>
  <si>
    <t>D1-303</t>
  </si>
  <si>
    <t>D1-306</t>
  </si>
  <si>
    <t>D1-508</t>
  </si>
  <si>
    <t>D2-202</t>
  </si>
  <si>
    <t>D2-205</t>
  </si>
  <si>
    <t>D2-208</t>
  </si>
  <si>
    <t>D2-308</t>
  </si>
  <si>
    <t>D2-309</t>
  </si>
  <si>
    <t>D2-310</t>
  </si>
  <si>
    <t>D2-311</t>
  </si>
  <si>
    <t>D3-201</t>
  </si>
  <si>
    <t>D3-202</t>
  </si>
  <si>
    <t>D3-203</t>
  </si>
  <si>
    <t>D3-207</t>
  </si>
  <si>
    <t>D3-301</t>
  </si>
  <si>
    <t>D3-302</t>
  </si>
  <si>
    <t>D3-403</t>
  </si>
  <si>
    <t>D4-108</t>
  </si>
  <si>
    <t>D4-112</t>
  </si>
  <si>
    <t>D4-201</t>
  </si>
  <si>
    <t>D4-202</t>
  </si>
  <si>
    <t>D4-203</t>
  </si>
  <si>
    <t>D4-302</t>
  </si>
  <si>
    <t>D5-106</t>
  </si>
  <si>
    <t>D5-107</t>
  </si>
  <si>
    <t>D5-108</t>
  </si>
  <si>
    <t>D5-109</t>
  </si>
  <si>
    <t>D5-310</t>
  </si>
  <si>
    <t>D5-409</t>
  </si>
  <si>
    <t>D5-410</t>
  </si>
  <si>
    <t>D5-411</t>
  </si>
  <si>
    <t>D6-202</t>
  </si>
  <si>
    <t>D6-204</t>
  </si>
  <si>
    <t>D6-205</t>
  </si>
  <si>
    <t>D6-206</t>
  </si>
  <si>
    <t>D6-207</t>
  </si>
  <si>
    <t>D6-208</t>
  </si>
  <si>
    <t>D6-307</t>
  </si>
  <si>
    <t>D7-201</t>
  </si>
  <si>
    <t>E1-110</t>
  </si>
  <si>
    <t>E1-112</t>
  </si>
  <si>
    <t>E1-113</t>
  </si>
  <si>
    <t>E1-121</t>
  </si>
  <si>
    <t>E1-201</t>
  </si>
  <si>
    <t>E1-203</t>
  </si>
  <si>
    <t>E1-207</t>
  </si>
  <si>
    <t>E1-208</t>
  </si>
  <si>
    <t>E1-302</t>
  </si>
  <si>
    <t>E1-309</t>
  </si>
  <si>
    <t>E1-310</t>
  </si>
  <si>
    <t>E1-315</t>
  </si>
  <si>
    <t>E1-321</t>
  </si>
  <si>
    <t>E1-330</t>
  </si>
  <si>
    <t>E1-333</t>
  </si>
  <si>
    <t>E1-336</t>
  </si>
  <si>
    <t>E1-401</t>
  </si>
  <si>
    <t>E1-402</t>
  </si>
  <si>
    <t>E1-403</t>
  </si>
  <si>
    <t>E1-422</t>
  </si>
  <si>
    <t>E1-426</t>
  </si>
  <si>
    <t>E1-427</t>
  </si>
  <si>
    <t>E1-515</t>
  </si>
  <si>
    <t>E1-521</t>
  </si>
  <si>
    <t>F-204</t>
  </si>
  <si>
    <t>F-402</t>
  </si>
  <si>
    <t>G-207</t>
  </si>
  <si>
    <t>G-303</t>
  </si>
  <si>
    <t>G-309</t>
  </si>
  <si>
    <t>B-408</t>
  </si>
  <si>
    <t>D1-206</t>
  </si>
  <si>
    <t>D5-110</t>
  </si>
  <si>
    <t>E1-205</t>
  </si>
  <si>
    <t>E1-206</t>
  </si>
  <si>
    <t>E1-322</t>
  </si>
  <si>
    <t>E1-514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</si>
</sst>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176" formatCode="#,##0_);[Red]\(#,##0\)"/>
    <numFmt numFmtId="177" formatCode="0.000"/>
    <numFmt numFmtId="178" formatCode="0.00_);[Red]\(0.00\)"/>
    <numFmt numFmtId="179" formatCode="0.000_);[Red]\(0.000\)"/>
    <numFmt numFmtId="180" formatCode="0_);[Red]\(0\)"/>
    <numFmt numFmtId="181" formatCode="#,##0_ "/>
    <numFmt numFmtId="182" formatCode="0.000000_ "/>
    <numFmt numFmtId="183" formatCode="0.0000000_ "/>
    <numFmt numFmtId="184" formatCode="_-* #,##0.0000000_-;\-* #,##0.0000000_-;_-* &quot;-&quot;??_-;_-@_-"/>
  </numFmts>
  <fonts count="15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  <font>
      <sz val="14"/>
      <name val="하나 청명 L"/>
      <family val="1"/>
      <charset val="129"/>
    </font>
    <font>
      <sz val="11"/>
      <color theme="1"/>
      <name val="하나 청명 L"/>
      <family val="1"/>
      <charset val="129"/>
    </font>
    <font>
      <sz val="11"/>
      <name val="하나 청명 L"/>
      <family val="1"/>
      <charset val="129"/>
    </font>
    <font>
      <b/>
      <sz val="11"/>
      <name val="하나 청명 L"/>
      <family val="1"/>
      <charset val="129"/>
    </font>
    <font>
      <b/>
      <sz val="11"/>
      <color indexed="10"/>
      <name val="하나 청명 L"/>
      <family val="1"/>
      <charset val="129"/>
    </font>
    <font>
      <sz val="11"/>
      <color rgb="FF000000"/>
      <name val="맑은 고딕"/>
      <family val="3"/>
      <charset val="129"/>
    </font>
    <font>
      <sz val="10"/>
      <color rgb="FF000000"/>
      <name val="Arial"/>
      <family val="2"/>
    </font>
    <font>
      <sz val="10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3">
    <xf numFmtId="0" fontId="0" fillId="0" borderId="0"/>
    <xf numFmtId="41" fontId="3" fillId="0" borderId="0" applyFont="0" applyFill="0" applyBorder="0" applyAlignment="0" applyProtection="0"/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11" fillId="0" borderId="0">
      <alignment vertical="center"/>
    </xf>
    <xf numFmtId="41" fontId="11" fillId="0" borderId="0">
      <alignment vertical="center"/>
    </xf>
    <xf numFmtId="0" fontId="12" fillId="0" borderId="0"/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97">
    <xf numFmtId="0" fontId="0" fillId="0" borderId="0" xfId="0"/>
    <xf numFmtId="0" fontId="6" fillId="0" borderId="0" xfId="9" applyFont="1" applyFill="1" applyAlignment="1">
      <alignment vertical="center"/>
    </xf>
    <xf numFmtId="0" fontId="7" fillId="0" borderId="0" xfId="10" applyFont="1">
      <alignment vertical="center"/>
    </xf>
    <xf numFmtId="41" fontId="8" fillId="0" borderId="0" xfId="11" applyFont="1">
      <alignment vertical="center"/>
    </xf>
    <xf numFmtId="0" fontId="7" fillId="0" borderId="1" xfId="10" applyFont="1" applyBorder="1" applyAlignment="1">
      <alignment horizontal="center" vertical="center"/>
    </xf>
    <xf numFmtId="41" fontId="8" fillId="0" borderId="1" xfId="11" applyFont="1" applyBorder="1" applyAlignment="1">
      <alignment horizontal="center" vertical="center"/>
    </xf>
    <xf numFmtId="41" fontId="7" fillId="0" borderId="1" xfId="10" applyNumberFormat="1" applyFont="1" applyBorder="1">
      <alignment vertical="center"/>
    </xf>
    <xf numFmtId="41" fontId="8" fillId="0" borderId="1" xfId="11" applyFont="1" applyBorder="1">
      <alignment vertical="center"/>
    </xf>
    <xf numFmtId="184" fontId="7" fillId="0" borderId="0" xfId="10" applyNumberFormat="1" applyFont="1" applyAlignment="1">
      <alignment horizontal="left" vertical="center"/>
    </xf>
    <xf numFmtId="41" fontId="7" fillId="0" borderId="0" xfId="10" applyNumberFormat="1" applyFont="1">
      <alignment vertical="center"/>
    </xf>
    <xf numFmtId="0" fontId="7" fillId="0" borderId="0" xfId="10" applyFont="1" applyAlignment="1">
      <alignment horizontal="center" vertical="center"/>
    </xf>
    <xf numFmtId="184" fontId="7" fillId="0" borderId="1" xfId="10" applyNumberFormat="1" applyFont="1" applyBorder="1">
      <alignment vertical="center"/>
    </xf>
    <xf numFmtId="10" fontId="7" fillId="0" borderId="1" xfId="10" applyNumberFormat="1" applyFont="1" applyBorder="1">
      <alignment vertical="center"/>
    </xf>
    <xf numFmtId="49" fontId="8" fillId="0" borderId="0" xfId="11" applyNumberFormat="1" applyFont="1" applyAlignment="1">
      <alignment horizontal="left" vertical="center"/>
    </xf>
    <xf numFmtId="49" fontId="7" fillId="0" borderId="0" xfId="10" applyNumberFormat="1" applyFont="1" applyAlignment="1">
      <alignment horizontal="left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83" fontId="8" fillId="0" borderId="0" xfId="0" applyNumberFormat="1" applyFont="1" applyFill="1" applyAlignment="1">
      <alignment vertical="center"/>
    </xf>
    <xf numFmtId="182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8" fillId="0" borderId="0" xfId="5" applyFont="1">
      <alignment vertical="center"/>
    </xf>
    <xf numFmtId="0" fontId="8" fillId="0" borderId="0" xfId="2" applyFont="1">
      <alignment vertical="center"/>
    </xf>
    <xf numFmtId="176" fontId="8" fillId="0" borderId="0" xfId="3" applyNumberFormat="1" applyFont="1" applyAlignment="1">
      <alignment horizontal="left" vertical="center"/>
    </xf>
    <xf numFmtId="10" fontId="10" fillId="5" borderId="1" xfId="4" applyNumberFormat="1" applyFont="1" applyFill="1" applyBorder="1" applyAlignment="1">
      <alignment horizontal="center" vertical="center"/>
    </xf>
    <xf numFmtId="176" fontId="8" fillId="0" borderId="18" xfId="3" applyNumberFormat="1" applyFont="1" applyFill="1" applyBorder="1" applyAlignment="1">
      <alignment vertical="center"/>
    </xf>
    <xf numFmtId="176" fontId="8" fillId="2" borderId="1" xfId="3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176" fontId="8" fillId="0" borderId="1" xfId="3" applyNumberFormat="1" applyFont="1" applyBorder="1" applyAlignment="1">
      <alignment horizontal="right" vertical="center"/>
    </xf>
    <xf numFmtId="176" fontId="8" fillId="0" borderId="1" xfId="3" applyNumberFormat="1" applyFont="1" applyBorder="1" applyAlignment="1">
      <alignment horizontal="center" vertical="center"/>
    </xf>
    <xf numFmtId="176" fontId="8" fillId="0" borderId="1" xfId="3" applyNumberFormat="1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horizontal="center" vertical="center"/>
    </xf>
    <xf numFmtId="180" fontId="8" fillId="0" borderId="0" xfId="1" applyNumberFormat="1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vertical="center"/>
    </xf>
    <xf numFmtId="176" fontId="8" fillId="0" borderId="0" xfId="3" applyNumberFormat="1" applyFont="1" applyBorder="1" applyAlignment="1">
      <alignment horizontal="right" vertical="center"/>
    </xf>
    <xf numFmtId="176" fontId="8" fillId="0" borderId="1" xfId="0" applyNumberFormat="1" applyFont="1" applyFill="1" applyBorder="1" applyAlignment="1">
      <alignment vertical="center"/>
    </xf>
    <xf numFmtId="176" fontId="8" fillId="3" borderId="1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8" fillId="0" borderId="19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81" fontId="8" fillId="0" borderId="0" xfId="0" applyNumberFormat="1" applyFont="1" applyFill="1" applyAlignment="1">
      <alignment vertical="center"/>
    </xf>
    <xf numFmtId="10" fontId="8" fillId="0" borderId="1" xfId="3" applyNumberFormat="1" applyFont="1" applyBorder="1" applyAlignment="1">
      <alignment horizontal="center" vertical="center"/>
    </xf>
    <xf numFmtId="176" fontId="8" fillId="0" borderId="1" xfId="1" applyNumberFormat="1" applyFont="1" applyFill="1" applyBorder="1" applyAlignment="1">
      <alignment horizontal="center" vertical="center"/>
    </xf>
    <xf numFmtId="176" fontId="8" fillId="0" borderId="0" xfId="3" applyNumberFormat="1" applyFont="1" applyAlignment="1">
      <alignment horizontal="right" vertical="center"/>
    </xf>
    <xf numFmtId="0" fontId="7" fillId="0" borderId="0" xfId="10" applyFont="1" applyBorder="1" applyAlignment="1">
      <alignment horizontal="center" vertical="center"/>
    </xf>
    <xf numFmtId="41" fontId="7" fillId="0" borderId="0" xfId="10" applyNumberFormat="1" applyFont="1" applyBorder="1">
      <alignment vertical="center"/>
    </xf>
    <xf numFmtId="41" fontId="7" fillId="0" borderId="0" xfId="10" applyNumberFormat="1" applyFont="1" applyBorder="1" applyAlignment="1">
      <alignment horizontal="center" vertical="center"/>
    </xf>
    <xf numFmtId="9" fontId="7" fillId="6" borderId="0" xfId="10" applyNumberFormat="1" applyFont="1" applyFill="1">
      <alignment vertical="center"/>
    </xf>
    <xf numFmtId="176" fontId="8" fillId="2" borderId="1" xfId="1" applyNumberFormat="1" applyFont="1" applyFill="1" applyBorder="1" applyAlignment="1">
      <alignment horizontal="center" vertical="center"/>
    </xf>
    <xf numFmtId="176" fontId="8" fillId="2" borderId="1" xfId="3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179" fontId="8" fillId="2" borderId="6" xfId="0" applyNumberFormat="1" applyFont="1" applyFill="1" applyBorder="1" applyAlignment="1">
      <alignment vertical="center"/>
    </xf>
    <xf numFmtId="176" fontId="9" fillId="7" borderId="1" xfId="3" applyNumberFormat="1" applyFont="1" applyFill="1" applyBorder="1" applyAlignment="1">
      <alignment horizontal="center" vertical="center"/>
    </xf>
    <xf numFmtId="176" fontId="9" fillId="7" borderId="1" xfId="3" applyNumberFormat="1" applyFont="1" applyFill="1" applyBorder="1" applyAlignment="1">
      <alignment horizontal="center" vertical="center" wrapText="1"/>
    </xf>
    <xf numFmtId="176" fontId="9" fillId="7" borderId="8" xfId="3" applyNumberFormat="1" applyFont="1" applyFill="1" applyBorder="1" applyAlignment="1">
      <alignment horizontal="center" vertical="center"/>
    </xf>
    <xf numFmtId="176" fontId="9" fillId="7" borderId="8" xfId="3" applyNumberFormat="1" applyFont="1" applyFill="1" applyBorder="1" applyAlignment="1">
      <alignment horizontal="center" vertical="center" wrapText="1"/>
    </xf>
    <xf numFmtId="41" fontId="8" fillId="0" borderId="1" xfId="3" applyNumberFormat="1" applyFont="1" applyBorder="1" applyAlignment="1">
      <alignment horizontal="right" vertical="center"/>
    </xf>
    <xf numFmtId="41" fontId="8" fillId="2" borderId="1" xfId="3" applyNumberFormat="1" applyFont="1" applyFill="1" applyBorder="1" applyAlignment="1">
      <alignment horizontal="right" vertical="center"/>
    </xf>
    <xf numFmtId="41" fontId="8" fillId="0" borderId="0" xfId="3" applyNumberFormat="1" applyFont="1" applyBorder="1" applyAlignment="1">
      <alignment horizontal="right" vertical="center"/>
    </xf>
    <xf numFmtId="41" fontId="8" fillId="0" borderId="1" xfId="0" applyNumberFormat="1" applyFont="1" applyFill="1" applyBorder="1" applyAlignment="1">
      <alignment vertical="center"/>
    </xf>
    <xf numFmtId="41" fontId="8" fillId="0" borderId="0" xfId="0" applyNumberFormat="1" applyFont="1" applyFill="1" applyAlignment="1">
      <alignment vertical="center"/>
    </xf>
    <xf numFmtId="41" fontId="8" fillId="0" borderId="19" xfId="0" applyNumberFormat="1" applyFont="1" applyFill="1" applyBorder="1" applyAlignment="1">
      <alignment vertical="center"/>
    </xf>
    <xf numFmtId="41" fontId="1" fillId="6" borderId="11" xfId="19" applyNumberFormat="1" applyFill="1" applyBorder="1">
      <alignment vertical="center"/>
    </xf>
    <xf numFmtId="0" fontId="13" fillId="2" borderId="1" xfId="14" applyFont="1" applyFill="1" applyBorder="1" applyAlignment="1">
      <alignment horizontal="center" vertical="center"/>
    </xf>
    <xf numFmtId="41" fontId="14" fillId="3" borderId="1" xfId="18" applyFont="1" applyFill="1" applyBorder="1" applyAlignment="1">
      <alignment horizontal="right" vertical="center"/>
    </xf>
    <xf numFmtId="0" fontId="13" fillId="8" borderId="1" xfId="14" applyFont="1" applyFill="1" applyBorder="1" applyAlignment="1">
      <alignment horizontal="center" vertical="center"/>
    </xf>
    <xf numFmtId="10" fontId="7" fillId="6" borderId="0" xfId="10" applyNumberFormat="1" applyFont="1" applyFill="1">
      <alignment vertical="center"/>
    </xf>
    <xf numFmtId="181" fontId="7" fillId="0" borderId="1" xfId="10" applyNumberFormat="1" applyFont="1" applyBorder="1">
      <alignment vertical="center"/>
    </xf>
    <xf numFmtId="181" fontId="8" fillId="0" borderId="1" xfId="11" applyNumberFormat="1" applyFont="1" applyBorder="1">
      <alignment vertical="center"/>
    </xf>
    <xf numFmtId="10" fontId="7" fillId="0" borderId="0" xfId="21" applyNumberFormat="1" applyFont="1">
      <alignment vertical="center"/>
    </xf>
    <xf numFmtId="41" fontId="8" fillId="0" borderId="0" xfId="1" applyFont="1" applyBorder="1" applyAlignment="1">
      <alignment vertical="center"/>
    </xf>
    <xf numFmtId="0" fontId="14" fillId="9" borderId="1" xfId="0" applyFont="1" applyFill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/>
    </xf>
    <xf numFmtId="179" fontId="8" fillId="0" borderId="6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right" vertical="center"/>
    </xf>
    <xf numFmtId="0" fontId="7" fillId="0" borderId="0" xfId="10" applyFont="1" applyAlignment="1">
      <alignment horizontal="center" vertical="center"/>
    </xf>
    <xf numFmtId="184" fontId="7" fillId="0" borderId="0" xfId="10" applyNumberFormat="1" applyFont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76" fontId="9" fillId="7" borderId="9" xfId="3" applyNumberFormat="1" applyFont="1" applyFill="1" applyBorder="1" applyAlignment="1">
      <alignment horizontal="center" vertical="center"/>
    </xf>
    <xf numFmtId="176" fontId="9" fillId="7" borderId="11" xfId="3" applyNumberFormat="1" applyFont="1" applyFill="1" applyBorder="1" applyAlignment="1">
      <alignment horizontal="center" vertical="center"/>
    </xf>
    <xf numFmtId="176" fontId="9" fillId="7" borderId="10" xfId="3" applyNumberFormat="1" applyFont="1" applyFill="1" applyBorder="1" applyAlignment="1">
      <alignment horizontal="center" vertical="center"/>
    </xf>
    <xf numFmtId="176" fontId="9" fillId="7" borderId="1" xfId="3" applyNumberFormat="1" applyFont="1" applyFill="1" applyBorder="1" applyAlignment="1">
      <alignment horizontal="center" vertical="center"/>
    </xf>
    <xf numFmtId="176" fontId="9" fillId="7" borderId="8" xfId="3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76" fontId="8" fillId="4" borderId="9" xfId="3" applyNumberFormat="1" applyFont="1" applyFill="1" applyBorder="1" applyAlignment="1">
      <alignment horizontal="center" vertical="center"/>
    </xf>
    <xf numFmtId="0" fontId="8" fillId="4" borderId="10" xfId="2" applyFont="1" applyFill="1" applyBorder="1" applyAlignment="1">
      <alignment horizontal="center" vertical="center"/>
    </xf>
  </cellXfs>
  <cellStyles count="23">
    <cellStyle name="백분율" xfId="21" builtinId="5"/>
    <cellStyle name="백분율 2" xfId="4"/>
    <cellStyle name="백분율 2 2" xfId="15"/>
    <cellStyle name="백분율 3" xfId="20"/>
    <cellStyle name="쉼표 [0]" xfId="1" builtinId="6"/>
    <cellStyle name="쉼표 [0] 2" xfId="3"/>
    <cellStyle name="쉼표 [0] 2 2" xfId="18"/>
    <cellStyle name="쉼표 [0] 2 3" xfId="16"/>
    <cellStyle name="쉼표 [0] 3" xfId="11"/>
    <cellStyle name="쉼표 [0] 4" xfId="13"/>
    <cellStyle name="표준" xfId="0" builtinId="0"/>
    <cellStyle name="표준 2" xfId="2"/>
    <cellStyle name="표준 2 2" xfId="17"/>
    <cellStyle name="표준 2 3" xfId="14"/>
    <cellStyle name="표준 2 5" xfId="22"/>
    <cellStyle name="표준 3" xfId="5"/>
    <cellStyle name="표준 3 2" xfId="19"/>
    <cellStyle name="표준 4" xfId="6"/>
    <cellStyle name="표준 5" xfId="7"/>
    <cellStyle name="표준 6" xfId="8"/>
    <cellStyle name="표준 7" xfId="9"/>
    <cellStyle name="표준 8" xfId="10"/>
    <cellStyle name="표준 9" xfId="12"/>
  </cellStyles>
  <dxfs count="0"/>
  <tableStyles count="0" defaultTableStyle="TableStyleMedium9" defaultPivotStyle="PivotStyleLight16"/>
  <colors>
    <mruColors>
      <color rgb="FFCCFFCC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M8" sqref="M8"/>
    </sheetView>
  </sheetViews>
  <sheetFormatPr defaultRowHeight="15" x14ac:dyDescent="0.15"/>
  <cols>
    <col min="1" max="1" width="8.88671875" style="2"/>
    <col min="2" max="4" width="16.5546875" style="2" customWidth="1"/>
    <col min="5" max="5" width="16.5546875" style="3" customWidth="1"/>
    <col min="6" max="6" width="4.6640625" style="2" bestFit="1" customWidth="1"/>
    <col min="7" max="8" width="8.88671875" style="2"/>
    <col min="9" max="9" width="9.77734375" style="2" bestFit="1" customWidth="1"/>
    <col min="10" max="10" width="10.21875" style="2" bestFit="1" customWidth="1"/>
    <col min="11" max="11" width="8.88671875" style="2"/>
    <col min="12" max="12" width="11.33203125" style="2" bestFit="1" customWidth="1"/>
    <col min="13" max="16384" width="8.88671875" style="2"/>
  </cols>
  <sheetData>
    <row r="1" spans="1:10" ht="18.75" x14ac:dyDescent="0.15">
      <c r="A1" s="1" t="s">
        <v>56</v>
      </c>
    </row>
    <row r="2" spans="1:10" ht="18.75" x14ac:dyDescent="0.15">
      <c r="A2" s="1"/>
    </row>
    <row r="4" spans="1:10" ht="24.95" customHeight="1" x14ac:dyDescent="0.15">
      <c r="A4" s="4" t="s">
        <v>18</v>
      </c>
      <c r="B4" s="4" t="s">
        <v>19</v>
      </c>
      <c r="C4" s="4" t="s">
        <v>20</v>
      </c>
      <c r="D4" s="4" t="s">
        <v>21</v>
      </c>
      <c r="E4" s="5" t="s">
        <v>22</v>
      </c>
      <c r="F4" s="4" t="s">
        <v>23</v>
      </c>
      <c r="I4" s="77" t="s">
        <v>24</v>
      </c>
      <c r="J4" s="77"/>
    </row>
    <row r="5" spans="1:10" ht="24.95" customHeight="1" x14ac:dyDescent="0.15">
      <c r="A5" s="4" t="s">
        <v>57</v>
      </c>
      <c r="B5" s="63">
        <v>1246410000</v>
      </c>
      <c r="C5" s="63">
        <v>12602590000</v>
      </c>
      <c r="D5" s="6">
        <f>ROUND(C5*10%,0)</f>
        <v>1260259000</v>
      </c>
      <c r="E5" s="7">
        <f>SUM(B5:D5)</f>
        <v>15109259000</v>
      </c>
      <c r="F5" s="6">
        <f t="shared" ref="F5" si="0">E5-D5-C5-B5</f>
        <v>0</v>
      </c>
      <c r="I5" s="78">
        <f>(C5+D5)/E5</f>
        <v>0.91750687442713108</v>
      </c>
      <c r="J5" s="78"/>
    </row>
    <row r="6" spans="1:10" ht="24.95" customHeight="1" x14ac:dyDescent="0.15">
      <c r="A6" s="45"/>
      <c r="B6" s="47" t="s">
        <v>41</v>
      </c>
      <c r="C6" s="46">
        <f>B5+C5</f>
        <v>13849000000</v>
      </c>
      <c r="D6" s="46"/>
      <c r="E6" s="71"/>
      <c r="F6" s="46">
        <f>E5-D5-C6</f>
        <v>0</v>
      </c>
      <c r="G6" s="70"/>
      <c r="I6" s="8"/>
      <c r="J6" s="8"/>
    </row>
    <row r="7" spans="1:10" ht="24.95" customHeight="1" x14ac:dyDescent="0.15">
      <c r="B7" s="9"/>
      <c r="C7" s="9"/>
      <c r="D7" s="9"/>
      <c r="F7" s="9"/>
      <c r="G7" s="10" t="s">
        <v>25</v>
      </c>
      <c r="H7" s="10"/>
      <c r="I7" s="4" t="s">
        <v>26</v>
      </c>
      <c r="J7" s="11" t="s">
        <v>27</v>
      </c>
    </row>
    <row r="8" spans="1:10" ht="24.95" customHeight="1" x14ac:dyDescent="0.15">
      <c r="A8" s="4" t="s">
        <v>28</v>
      </c>
      <c r="B8" s="68">
        <f>E8-(C8+D8)</f>
        <v>1246471127</v>
      </c>
      <c r="C8" s="69">
        <f>ROUND((E8*$I$5)*10/11,0)</f>
        <v>12603208066</v>
      </c>
      <c r="D8" s="69">
        <f>ROUND(C8*10%,0)</f>
        <v>1260320807</v>
      </c>
      <c r="E8" s="69">
        <f>ROUNDUP(E5*G8,-6)</f>
        <v>15110000000</v>
      </c>
      <c r="F8" s="6">
        <f>E8-D8-C8-B8</f>
        <v>0</v>
      </c>
      <c r="G8" s="67">
        <v>1.0000009999999999</v>
      </c>
      <c r="I8" s="12">
        <f>E8/$E$5</f>
        <v>1.0000490427756914</v>
      </c>
      <c r="J8" s="12">
        <v>1</v>
      </c>
    </row>
    <row r="9" spans="1:10" ht="24.95" customHeight="1" x14ac:dyDescent="0.15">
      <c r="A9" s="4" t="s">
        <v>29</v>
      </c>
      <c r="B9" s="68">
        <f t="shared" ref="B9:B12" si="1">E9-(C9+D9)</f>
        <v>1125618698</v>
      </c>
      <c r="C9" s="69">
        <f>ROUND((E9*$I$5)*10/11,0)</f>
        <v>11381255729</v>
      </c>
      <c r="D9" s="69">
        <f>ROUND(C9*10%,0)</f>
        <v>1138125573</v>
      </c>
      <c r="E9" s="69">
        <f>ROUNDUP(E8*(100%-G9),-6)</f>
        <v>13645000000</v>
      </c>
      <c r="F9" s="6">
        <f t="shared" ref="F9:F12" si="2">E9-D9-C9-B9</f>
        <v>0</v>
      </c>
      <c r="G9" s="67">
        <v>9.7000000000000003E-2</v>
      </c>
      <c r="I9" s="12">
        <f>E9/$E$5</f>
        <v>0.90308862929677758</v>
      </c>
      <c r="J9" s="12">
        <f>E9/$E$8</f>
        <v>0.90304434149569823</v>
      </c>
    </row>
    <row r="10" spans="1:10" ht="24.95" customHeight="1" x14ac:dyDescent="0.15">
      <c r="A10" s="4" t="s">
        <v>14</v>
      </c>
      <c r="B10" s="68">
        <f t="shared" si="1"/>
        <v>1016480293</v>
      </c>
      <c r="C10" s="69">
        <f>ROUND((E10*$I$5)*10/11,0)</f>
        <v>10277745188</v>
      </c>
      <c r="D10" s="69">
        <f>ROUND(C10*10%,0)</f>
        <v>1027774519</v>
      </c>
      <c r="E10" s="69">
        <f t="shared" ref="E10:E17" si="3">ROUNDUP(E9*(100%-G10),-6)</f>
        <v>12322000000</v>
      </c>
      <c r="F10" s="6">
        <f t="shared" si="2"/>
        <v>0</v>
      </c>
      <c r="G10" s="67">
        <v>9.7000000000000003E-2</v>
      </c>
      <c r="I10" s="12">
        <f>E10/$E$5</f>
        <v>0.81552642654414753</v>
      </c>
      <c r="J10" s="12">
        <f>E10/$E$8</f>
        <v>0.81548643282594313</v>
      </c>
    </row>
    <row r="11" spans="1:10" ht="24.95" customHeight="1" x14ac:dyDescent="0.15">
      <c r="A11" s="4" t="s">
        <v>15</v>
      </c>
      <c r="B11" s="68">
        <f t="shared" si="1"/>
        <v>917901009</v>
      </c>
      <c r="C11" s="69">
        <f>ROUND((E11*$I$5)*10/11,0)</f>
        <v>9280999083</v>
      </c>
      <c r="D11" s="69">
        <f>ROUND(C11*10%,0)</f>
        <v>928099908</v>
      </c>
      <c r="E11" s="69">
        <f t="shared" si="3"/>
        <v>11127000000</v>
      </c>
      <c r="F11" s="6">
        <f t="shared" si="2"/>
        <v>0</v>
      </c>
      <c r="G11" s="67">
        <v>9.7000000000000003E-2</v>
      </c>
      <c r="I11" s="12">
        <f>E11/$E$5</f>
        <v>0.73643585036168879</v>
      </c>
      <c r="J11" s="12">
        <f>E11/$E$8</f>
        <v>0.73639973527465252</v>
      </c>
    </row>
    <row r="12" spans="1:10" ht="24.95" customHeight="1" x14ac:dyDescent="0.15">
      <c r="A12" s="4" t="s">
        <v>16</v>
      </c>
      <c r="B12" s="68">
        <f t="shared" si="1"/>
        <v>828890926</v>
      </c>
      <c r="C12" s="69">
        <f>ROUND((E12*$I$5)*10/11,0)</f>
        <v>8381008249</v>
      </c>
      <c r="D12" s="69">
        <f t="shared" ref="D12:D17" si="4">ROUND(C12*10%,0)</f>
        <v>838100825</v>
      </c>
      <c r="E12" s="69">
        <f t="shared" si="3"/>
        <v>10048000000</v>
      </c>
      <c r="F12" s="6">
        <f t="shared" si="2"/>
        <v>0</v>
      </c>
      <c r="G12" s="67">
        <v>9.7000000000000003E-2</v>
      </c>
      <c r="I12" s="12">
        <f>E12/$E$5</f>
        <v>0.66502268575844781</v>
      </c>
      <c r="J12" s="12">
        <f>E12/$E$8</f>
        <v>0.66499007279947053</v>
      </c>
    </row>
    <row r="13" spans="1:10" ht="24.95" customHeight="1" x14ac:dyDescent="0.15">
      <c r="A13" s="4" t="s">
        <v>42</v>
      </c>
      <c r="B13" s="68">
        <f>E13-(C13+D13)</f>
        <v>748542621</v>
      </c>
      <c r="C13" s="69">
        <f t="shared" ref="C13:C17" si="5">ROUND((E13*$I$5)*10/11,0)</f>
        <v>7568597617</v>
      </c>
      <c r="D13" s="69">
        <f t="shared" si="4"/>
        <v>756859762</v>
      </c>
      <c r="E13" s="69">
        <f t="shared" si="3"/>
        <v>9074000000</v>
      </c>
      <c r="F13" s="6">
        <f t="shared" ref="F13:F17" si="6">E13-D13-C13-B13</f>
        <v>0</v>
      </c>
      <c r="G13" s="67">
        <v>9.7000000000000003E-2</v>
      </c>
      <c r="I13" s="12">
        <f t="shared" ref="I13:I17" si="7">E13/$E$5</f>
        <v>0.60055890232605058</v>
      </c>
      <c r="J13" s="12">
        <f t="shared" ref="J13:J17" si="8">E13/$E$8</f>
        <v>0.60052945069490404</v>
      </c>
    </row>
    <row r="14" spans="1:10" ht="24.95" customHeight="1" x14ac:dyDescent="0.15">
      <c r="A14" s="4" t="s">
        <v>43</v>
      </c>
      <c r="B14" s="6">
        <f t="shared" ref="B14:B17" si="9">E14-(C14+D14)</f>
        <v>748542621</v>
      </c>
      <c r="C14" s="7">
        <f t="shared" si="5"/>
        <v>7568597617</v>
      </c>
      <c r="D14" s="7">
        <f t="shared" si="4"/>
        <v>756859762</v>
      </c>
      <c r="E14" s="7">
        <f t="shared" si="3"/>
        <v>9074000000</v>
      </c>
      <c r="F14" s="6">
        <f t="shared" si="6"/>
        <v>0</v>
      </c>
      <c r="G14" s="67"/>
      <c r="I14" s="12">
        <f t="shared" si="7"/>
        <v>0.60055890232605058</v>
      </c>
      <c r="J14" s="12">
        <f t="shared" si="8"/>
        <v>0.60052945069490404</v>
      </c>
    </row>
    <row r="15" spans="1:10" ht="24.95" customHeight="1" x14ac:dyDescent="0.15">
      <c r="A15" s="4" t="s">
        <v>44</v>
      </c>
      <c r="B15" s="6">
        <f t="shared" si="9"/>
        <v>748542621</v>
      </c>
      <c r="C15" s="7">
        <f t="shared" si="5"/>
        <v>7568597617</v>
      </c>
      <c r="D15" s="7">
        <f t="shared" si="4"/>
        <v>756859762</v>
      </c>
      <c r="E15" s="7">
        <f t="shared" si="3"/>
        <v>9074000000</v>
      </c>
      <c r="F15" s="6">
        <f t="shared" si="6"/>
        <v>0</v>
      </c>
      <c r="G15" s="48"/>
      <c r="I15" s="12">
        <f t="shared" si="7"/>
        <v>0.60055890232605058</v>
      </c>
      <c r="J15" s="12">
        <f t="shared" si="8"/>
        <v>0.60052945069490404</v>
      </c>
    </row>
    <row r="16" spans="1:10" ht="24.95" customHeight="1" x14ac:dyDescent="0.15">
      <c r="A16" s="4" t="s">
        <v>45</v>
      </c>
      <c r="B16" s="6">
        <f t="shared" si="9"/>
        <v>748542621</v>
      </c>
      <c r="C16" s="7">
        <f t="shared" si="5"/>
        <v>7568597617</v>
      </c>
      <c r="D16" s="7">
        <f t="shared" si="4"/>
        <v>756859762</v>
      </c>
      <c r="E16" s="7">
        <f t="shared" si="3"/>
        <v>9074000000</v>
      </c>
      <c r="F16" s="6">
        <f t="shared" si="6"/>
        <v>0</v>
      </c>
      <c r="G16" s="48"/>
      <c r="I16" s="12">
        <f t="shared" si="7"/>
        <v>0.60055890232605058</v>
      </c>
      <c r="J16" s="12">
        <f t="shared" si="8"/>
        <v>0.60052945069490404</v>
      </c>
    </row>
    <row r="17" spans="1:10" ht="24.95" customHeight="1" x14ac:dyDescent="0.15">
      <c r="A17" s="4" t="s">
        <v>46</v>
      </c>
      <c r="B17" s="6">
        <f t="shared" si="9"/>
        <v>748542621</v>
      </c>
      <c r="C17" s="7">
        <f t="shared" si="5"/>
        <v>7568597617</v>
      </c>
      <c r="D17" s="7">
        <f t="shared" si="4"/>
        <v>756859762</v>
      </c>
      <c r="E17" s="7">
        <f t="shared" si="3"/>
        <v>9074000000</v>
      </c>
      <c r="F17" s="6">
        <f t="shared" si="6"/>
        <v>0</v>
      </c>
      <c r="G17" s="48"/>
      <c r="I17" s="12">
        <f t="shared" si="7"/>
        <v>0.60055890232605058</v>
      </c>
      <c r="J17" s="12">
        <f t="shared" si="8"/>
        <v>0.60052945069490404</v>
      </c>
    </row>
    <row r="21" spans="1:10" x14ac:dyDescent="0.15">
      <c r="B21" s="13" t="s">
        <v>55</v>
      </c>
      <c r="C21" s="3"/>
      <c r="D21" s="3"/>
    </row>
    <row r="22" spans="1:10" x14ac:dyDescent="0.15">
      <c r="B22" s="14" t="s">
        <v>54</v>
      </c>
      <c r="C22" s="3"/>
      <c r="D22" s="3"/>
    </row>
    <row r="23" spans="1:10" x14ac:dyDescent="0.15">
      <c r="B23" s="9"/>
      <c r="C23" s="9"/>
      <c r="D23" s="9"/>
    </row>
    <row r="24" spans="1:10" x14ac:dyDescent="0.15">
      <c r="B24" s="9"/>
      <c r="C24" s="9"/>
      <c r="D24" s="9"/>
    </row>
    <row r="25" spans="1:10" x14ac:dyDescent="0.15">
      <c r="B25" s="9"/>
      <c r="C25" s="9"/>
      <c r="D25" s="9"/>
    </row>
  </sheetData>
  <mergeCells count="2">
    <mergeCell ref="I4:J4"/>
    <mergeCell ref="I5:J5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06"/>
  <sheetViews>
    <sheetView tabSelected="1" view="pageBreakPreview" zoomScale="85" zoomScaleNormal="85" zoomScaleSheetLayoutView="85" workbookViewId="0"/>
  </sheetViews>
  <sheetFormatPr defaultRowHeight="15" x14ac:dyDescent="0.15"/>
  <cols>
    <col min="1" max="1" width="5.33203125" style="16" bestFit="1" customWidth="1"/>
    <col min="2" max="2" width="8" style="16" hidden="1" customWidth="1"/>
    <col min="3" max="3" width="6.33203125" style="16" bestFit="1" customWidth="1"/>
    <col min="4" max="4" width="9.88671875" style="16" hidden="1" customWidth="1"/>
    <col min="5" max="5" width="10.6640625" style="16" hidden="1" customWidth="1"/>
    <col min="6" max="8" width="8.5546875" style="16" hidden="1" customWidth="1"/>
    <col min="9" max="13" width="12.77734375" style="16" hidden="1" customWidth="1"/>
    <col min="14" max="14" width="4.6640625" style="16" hidden="1" customWidth="1"/>
    <col min="15" max="15" width="4.109375" style="16" hidden="1" customWidth="1"/>
    <col min="16" max="16" width="4.6640625" style="16" bestFit="1" customWidth="1"/>
    <col min="17" max="17" width="12.77734375" style="16" customWidth="1"/>
    <col min="18" max="18" width="16.109375" style="16" bestFit="1" customWidth="1"/>
    <col min="19" max="20" width="12.77734375" style="16" customWidth="1"/>
    <col min="21" max="21" width="4.6640625" style="16" bestFit="1" customWidth="1"/>
    <col min="22" max="22" width="3.77734375" style="16" customWidth="1"/>
    <col min="23" max="23" width="4.6640625" style="16" bestFit="1" customWidth="1"/>
    <col min="24" max="27" width="12.77734375" style="16" customWidth="1"/>
    <col min="28" max="28" width="4.6640625" style="16" bestFit="1" customWidth="1"/>
    <col min="29" max="29" width="2.44140625" style="16" customWidth="1"/>
    <col min="30" max="30" width="4.6640625" style="16" bestFit="1" customWidth="1"/>
    <col min="31" max="34" width="12.77734375" style="16" customWidth="1"/>
    <col min="35" max="35" width="4.6640625" style="16" bestFit="1" customWidth="1"/>
    <col min="36" max="36" width="2.5546875" style="16" customWidth="1"/>
    <col min="37" max="37" width="4.6640625" style="16" bestFit="1" customWidth="1"/>
    <col min="38" max="41" width="12.77734375" style="16" customWidth="1"/>
    <col min="42" max="42" width="4.6640625" style="16" bestFit="1" customWidth="1"/>
    <col min="43" max="43" width="2.44140625" style="16" customWidth="1"/>
    <col min="44" max="44" width="4.6640625" style="16" bestFit="1" customWidth="1"/>
    <col min="45" max="48" width="12.77734375" style="16" customWidth="1"/>
    <col min="49" max="49" width="4.6640625" style="16" bestFit="1" customWidth="1"/>
    <col min="50" max="50" width="2.33203125" style="16" customWidth="1"/>
    <col min="51" max="51" width="4.6640625" style="16" bestFit="1" customWidth="1"/>
    <col min="52" max="55" width="12.77734375" style="16" customWidth="1"/>
    <col min="56" max="56" width="4.6640625" style="16" bestFit="1" customWidth="1"/>
    <col min="57" max="57" width="2.6640625" style="16" customWidth="1"/>
    <col min="58" max="58" width="4.6640625" style="16" bestFit="1" customWidth="1"/>
    <col min="59" max="62" width="12.77734375" style="16" customWidth="1"/>
    <col min="63" max="63" width="4.6640625" style="16" bestFit="1" customWidth="1"/>
    <col min="64" max="64" width="2.6640625" style="16" customWidth="1"/>
    <col min="65" max="65" width="4.6640625" style="16" bestFit="1" customWidth="1"/>
    <col min="66" max="69" width="12.77734375" style="16" customWidth="1"/>
    <col min="70" max="70" width="4.6640625" style="16" bestFit="1" customWidth="1"/>
    <col min="71" max="71" width="2.21875" style="16" customWidth="1"/>
    <col min="72" max="72" width="4.6640625" style="16" bestFit="1" customWidth="1"/>
    <col min="73" max="76" width="12.77734375" style="16" customWidth="1"/>
    <col min="77" max="77" width="4.6640625" style="16" bestFit="1" customWidth="1"/>
    <col min="78" max="78" width="2.6640625" style="16" customWidth="1"/>
    <col min="79" max="79" width="4.6640625" style="16" bestFit="1" customWidth="1"/>
    <col min="80" max="83" width="12.77734375" style="16" customWidth="1"/>
    <col min="84" max="84" width="4.6640625" style="16" bestFit="1" customWidth="1"/>
    <col min="85" max="16384" width="8.88671875" style="16"/>
  </cols>
  <sheetData>
    <row r="1" spans="1:84" ht="25.5" customHeight="1" x14ac:dyDescent="0.15">
      <c r="A1" s="15" t="s">
        <v>56</v>
      </c>
      <c r="B1" s="15"/>
      <c r="C1" s="15"/>
      <c r="D1" s="15"/>
      <c r="E1" s="15"/>
      <c r="F1" s="15"/>
      <c r="G1" s="15"/>
      <c r="H1" s="15"/>
      <c r="J1" s="17">
        <f>I6/K6</f>
        <v>0.09</v>
      </c>
      <c r="K1" s="18">
        <f>I7/K7</f>
        <v>0.09</v>
      </c>
      <c r="P1" s="94" t="s">
        <v>17</v>
      </c>
      <c r="Q1" s="94"/>
      <c r="R1" s="18">
        <f>(J95+L95)/M95</f>
        <v>0.91750687442713108</v>
      </c>
    </row>
    <row r="2" spans="1:84" x14ac:dyDescent="0.15">
      <c r="A2" s="19"/>
      <c r="B2" s="19"/>
      <c r="C2" s="19"/>
      <c r="D2" s="19"/>
      <c r="E2" s="19"/>
      <c r="F2" s="19"/>
      <c r="G2" s="19"/>
      <c r="H2" s="19"/>
      <c r="N2" s="20"/>
      <c r="U2" s="20"/>
      <c r="AB2" s="20"/>
      <c r="AI2" s="20"/>
      <c r="AP2" s="20"/>
      <c r="AW2" s="20"/>
      <c r="BD2" s="20"/>
      <c r="BK2" s="20"/>
      <c r="BR2" s="20"/>
      <c r="BY2" s="20"/>
      <c r="CF2" s="20"/>
    </row>
    <row r="3" spans="1:84" ht="15.75" thickBot="1" x14ac:dyDescent="0.2">
      <c r="A3" s="19"/>
      <c r="B3" s="19"/>
      <c r="C3" s="19"/>
      <c r="D3" s="19"/>
      <c r="E3" s="19"/>
      <c r="F3" s="19"/>
      <c r="G3" s="19"/>
      <c r="H3" s="19"/>
      <c r="I3" s="21"/>
      <c r="J3" s="21"/>
      <c r="K3" s="44" t="s">
        <v>0</v>
      </c>
      <c r="L3" s="21"/>
      <c r="M3" s="21"/>
      <c r="N3" s="22"/>
      <c r="O3" s="21"/>
      <c r="P3" s="95" t="s">
        <v>59</v>
      </c>
      <c r="Q3" s="96"/>
      <c r="R3" s="23">
        <f>총괄표!G8</f>
        <v>1.0000009999999999</v>
      </c>
      <c r="S3" s="21"/>
      <c r="T3" s="22"/>
      <c r="U3" s="22"/>
      <c r="W3" s="24"/>
      <c r="X3" s="25" t="s">
        <v>13</v>
      </c>
      <c r="Y3" s="23">
        <f>총괄표!G9</f>
        <v>9.7000000000000003E-2</v>
      </c>
      <c r="Z3" s="21"/>
      <c r="AA3" s="22"/>
      <c r="AB3" s="22"/>
      <c r="AD3" s="24"/>
      <c r="AE3" s="25" t="s">
        <v>13</v>
      </c>
      <c r="AF3" s="23">
        <f>총괄표!G10</f>
        <v>9.7000000000000003E-2</v>
      </c>
      <c r="AG3" s="21"/>
      <c r="AH3" s="22"/>
      <c r="AI3" s="22"/>
      <c r="AK3" s="24"/>
      <c r="AL3" s="25" t="s">
        <v>13</v>
      </c>
      <c r="AM3" s="23">
        <f>총괄표!G11</f>
        <v>9.7000000000000003E-2</v>
      </c>
      <c r="AN3" s="21"/>
      <c r="AO3" s="22"/>
      <c r="AP3" s="22"/>
      <c r="AR3" s="24"/>
      <c r="AS3" s="25" t="s">
        <v>13</v>
      </c>
      <c r="AT3" s="23">
        <f>총괄표!G12</f>
        <v>9.7000000000000003E-2</v>
      </c>
      <c r="AU3" s="21"/>
      <c r="AV3" s="22"/>
      <c r="AW3" s="22"/>
      <c r="AY3" s="24"/>
      <c r="AZ3" s="25" t="s">
        <v>13</v>
      </c>
      <c r="BA3" s="23">
        <f>총괄표!G13</f>
        <v>9.7000000000000003E-2</v>
      </c>
      <c r="BB3" s="21"/>
      <c r="BC3" s="22"/>
      <c r="BD3" s="22"/>
      <c r="BF3" s="24"/>
      <c r="BG3" s="25" t="s">
        <v>13</v>
      </c>
      <c r="BH3" s="23">
        <f>총괄표!G14</f>
        <v>0</v>
      </c>
      <c r="BI3" s="21"/>
      <c r="BJ3" s="22"/>
      <c r="BK3" s="22"/>
      <c r="BM3" s="24"/>
      <c r="BN3" s="25" t="s">
        <v>13</v>
      </c>
      <c r="BO3" s="23">
        <f>총괄표!G15</f>
        <v>0</v>
      </c>
      <c r="BP3" s="21"/>
      <c r="BQ3" s="22"/>
      <c r="BR3" s="22"/>
      <c r="BT3" s="24"/>
      <c r="BU3" s="25" t="s">
        <v>13</v>
      </c>
      <c r="BV3" s="23">
        <f>총괄표!G16</f>
        <v>0</v>
      </c>
      <c r="BW3" s="21"/>
      <c r="BX3" s="22"/>
      <c r="BY3" s="22"/>
      <c r="CA3" s="24"/>
      <c r="CB3" s="25" t="s">
        <v>13</v>
      </c>
      <c r="CC3" s="23">
        <f>총괄표!G17</f>
        <v>0</v>
      </c>
      <c r="CD3" s="21"/>
      <c r="CE3" s="22"/>
      <c r="CF3" s="22"/>
    </row>
    <row r="4" spans="1:84" ht="21" customHeight="1" x14ac:dyDescent="0.15">
      <c r="A4" s="79" t="s">
        <v>52</v>
      </c>
      <c r="B4" s="81" t="s">
        <v>30</v>
      </c>
      <c r="C4" s="83" t="s">
        <v>53</v>
      </c>
      <c r="D4" s="85" t="s">
        <v>31</v>
      </c>
      <c r="E4" s="85" t="s">
        <v>32</v>
      </c>
      <c r="F4" s="92" t="s">
        <v>33</v>
      </c>
      <c r="G4" s="93"/>
      <c r="H4" s="85" t="s">
        <v>34</v>
      </c>
      <c r="I4" s="87" t="s">
        <v>58</v>
      </c>
      <c r="J4" s="88"/>
      <c r="K4" s="89"/>
      <c r="L4" s="87" t="s">
        <v>1</v>
      </c>
      <c r="M4" s="89"/>
      <c r="N4" s="53"/>
      <c r="O4" s="21"/>
      <c r="P4" s="90" t="s">
        <v>2</v>
      </c>
      <c r="Q4" s="90"/>
      <c r="R4" s="91"/>
      <c r="S4" s="90"/>
      <c r="T4" s="90"/>
      <c r="U4" s="53"/>
      <c r="W4" s="90" t="s">
        <v>35</v>
      </c>
      <c r="X4" s="90"/>
      <c r="Y4" s="91"/>
      <c r="Z4" s="90"/>
      <c r="AA4" s="90"/>
      <c r="AB4" s="53"/>
      <c r="AD4" s="90" t="s">
        <v>36</v>
      </c>
      <c r="AE4" s="90"/>
      <c r="AF4" s="91"/>
      <c r="AG4" s="90"/>
      <c r="AH4" s="90"/>
      <c r="AI4" s="53"/>
      <c r="AK4" s="90" t="s">
        <v>37</v>
      </c>
      <c r="AL4" s="90"/>
      <c r="AM4" s="91"/>
      <c r="AN4" s="90"/>
      <c r="AO4" s="90"/>
      <c r="AP4" s="53"/>
      <c r="AR4" s="90" t="s">
        <v>38</v>
      </c>
      <c r="AS4" s="90"/>
      <c r="AT4" s="91"/>
      <c r="AU4" s="90"/>
      <c r="AV4" s="90"/>
      <c r="AW4" s="53"/>
      <c r="AY4" s="90" t="s">
        <v>47</v>
      </c>
      <c r="AZ4" s="90"/>
      <c r="BA4" s="91"/>
      <c r="BB4" s="90"/>
      <c r="BC4" s="90"/>
      <c r="BD4" s="53"/>
      <c r="BF4" s="90" t="s">
        <v>51</v>
      </c>
      <c r="BG4" s="90"/>
      <c r="BH4" s="91"/>
      <c r="BI4" s="90"/>
      <c r="BJ4" s="90"/>
      <c r="BK4" s="53"/>
      <c r="BM4" s="90" t="s">
        <v>50</v>
      </c>
      <c r="BN4" s="90"/>
      <c r="BO4" s="91"/>
      <c r="BP4" s="90"/>
      <c r="BQ4" s="90"/>
      <c r="BR4" s="53"/>
      <c r="BT4" s="90" t="s">
        <v>49</v>
      </c>
      <c r="BU4" s="90"/>
      <c r="BV4" s="91"/>
      <c r="BW4" s="90"/>
      <c r="BX4" s="90"/>
      <c r="BY4" s="53"/>
      <c r="CA4" s="90" t="s">
        <v>48</v>
      </c>
      <c r="CB4" s="90"/>
      <c r="CC4" s="91"/>
      <c r="CD4" s="90"/>
      <c r="CE4" s="90"/>
      <c r="CF4" s="53"/>
    </row>
    <row r="5" spans="1:84" ht="15.75" thickBot="1" x14ac:dyDescent="0.2">
      <c r="A5" s="80"/>
      <c r="B5" s="82"/>
      <c r="C5" s="84"/>
      <c r="D5" s="86"/>
      <c r="E5" s="86"/>
      <c r="F5" s="26" t="s">
        <v>39</v>
      </c>
      <c r="G5" s="26" t="s">
        <v>40</v>
      </c>
      <c r="H5" s="86"/>
      <c r="I5" s="53" t="s">
        <v>3</v>
      </c>
      <c r="J5" s="53" t="s">
        <v>4</v>
      </c>
      <c r="K5" s="53" t="s">
        <v>5</v>
      </c>
      <c r="L5" s="54" t="s">
        <v>6</v>
      </c>
      <c r="M5" s="53" t="s">
        <v>7</v>
      </c>
      <c r="N5" s="55" t="s">
        <v>9</v>
      </c>
      <c r="O5" s="21"/>
      <c r="P5" s="54" t="s">
        <v>8</v>
      </c>
      <c r="Q5" s="56" t="s">
        <v>3</v>
      </c>
      <c r="R5" s="56" t="s">
        <v>4</v>
      </c>
      <c r="S5" s="56" t="s">
        <v>6</v>
      </c>
      <c r="T5" s="55" t="s">
        <v>7</v>
      </c>
      <c r="U5" s="55" t="s">
        <v>9</v>
      </c>
      <c r="W5" s="54" t="s">
        <v>8</v>
      </c>
      <c r="X5" s="56" t="s">
        <v>3</v>
      </c>
      <c r="Y5" s="56" t="s">
        <v>4</v>
      </c>
      <c r="Z5" s="56" t="s">
        <v>6</v>
      </c>
      <c r="AA5" s="55" t="s">
        <v>7</v>
      </c>
      <c r="AB5" s="55" t="s">
        <v>9</v>
      </c>
      <c r="AD5" s="54" t="s">
        <v>8</v>
      </c>
      <c r="AE5" s="56" t="s">
        <v>3</v>
      </c>
      <c r="AF5" s="56" t="s">
        <v>4</v>
      </c>
      <c r="AG5" s="56" t="s">
        <v>6</v>
      </c>
      <c r="AH5" s="55" t="s">
        <v>7</v>
      </c>
      <c r="AI5" s="55" t="s">
        <v>9</v>
      </c>
      <c r="AK5" s="54" t="s">
        <v>8</v>
      </c>
      <c r="AL5" s="56" t="s">
        <v>3</v>
      </c>
      <c r="AM5" s="56" t="s">
        <v>4</v>
      </c>
      <c r="AN5" s="56" t="s">
        <v>6</v>
      </c>
      <c r="AO5" s="55" t="s">
        <v>7</v>
      </c>
      <c r="AP5" s="55" t="s">
        <v>9</v>
      </c>
      <c r="AR5" s="54" t="s">
        <v>8</v>
      </c>
      <c r="AS5" s="56" t="s">
        <v>3</v>
      </c>
      <c r="AT5" s="56" t="s">
        <v>4</v>
      </c>
      <c r="AU5" s="56" t="s">
        <v>6</v>
      </c>
      <c r="AV5" s="55" t="s">
        <v>7</v>
      </c>
      <c r="AW5" s="55" t="s">
        <v>9</v>
      </c>
      <c r="AY5" s="54" t="s">
        <v>8</v>
      </c>
      <c r="AZ5" s="56" t="s">
        <v>3</v>
      </c>
      <c r="BA5" s="56" t="s">
        <v>4</v>
      </c>
      <c r="BB5" s="56" t="s">
        <v>6</v>
      </c>
      <c r="BC5" s="55" t="s">
        <v>7</v>
      </c>
      <c r="BD5" s="55" t="s">
        <v>9</v>
      </c>
      <c r="BF5" s="54" t="s">
        <v>8</v>
      </c>
      <c r="BG5" s="56" t="s">
        <v>3</v>
      </c>
      <c r="BH5" s="56" t="s">
        <v>4</v>
      </c>
      <c r="BI5" s="56" t="s">
        <v>6</v>
      </c>
      <c r="BJ5" s="55" t="s">
        <v>7</v>
      </c>
      <c r="BK5" s="55" t="s">
        <v>9</v>
      </c>
      <c r="BM5" s="54" t="s">
        <v>8</v>
      </c>
      <c r="BN5" s="56" t="s">
        <v>3</v>
      </c>
      <c r="BO5" s="56" t="s">
        <v>4</v>
      </c>
      <c r="BP5" s="56" t="s">
        <v>6</v>
      </c>
      <c r="BQ5" s="55" t="s">
        <v>7</v>
      </c>
      <c r="BR5" s="55" t="s">
        <v>9</v>
      </c>
      <c r="BT5" s="54" t="s">
        <v>8</v>
      </c>
      <c r="BU5" s="56" t="s">
        <v>3</v>
      </c>
      <c r="BV5" s="56" t="s">
        <v>4</v>
      </c>
      <c r="BW5" s="56" t="s">
        <v>6</v>
      </c>
      <c r="BX5" s="55" t="s">
        <v>7</v>
      </c>
      <c r="BY5" s="55" t="s">
        <v>9</v>
      </c>
      <c r="CA5" s="54" t="s">
        <v>8</v>
      </c>
      <c r="CB5" s="56" t="s">
        <v>3</v>
      </c>
      <c r="CC5" s="56" t="s">
        <v>4</v>
      </c>
      <c r="CD5" s="56" t="s">
        <v>6</v>
      </c>
      <c r="CE5" s="55" t="s">
        <v>7</v>
      </c>
      <c r="CF5" s="55" t="s">
        <v>9</v>
      </c>
    </row>
    <row r="6" spans="1:84" s="51" customFormat="1" ht="15" customHeight="1" thickTop="1" thickBot="1" x14ac:dyDescent="0.2">
      <c r="A6" s="49">
        <v>1</v>
      </c>
      <c r="B6" s="49"/>
      <c r="C6" s="64" t="s">
        <v>60</v>
      </c>
      <c r="D6" s="75">
        <v>48.4925</v>
      </c>
      <c r="E6" s="75">
        <v>28.601900000000001</v>
      </c>
      <c r="F6" s="76">
        <v>77.094400000000007</v>
      </c>
      <c r="G6" s="52">
        <f>F6*0.3025</f>
        <v>23.321056000000002</v>
      </c>
      <c r="H6" s="52">
        <v>38.623100000000001</v>
      </c>
      <c r="I6" s="65">
        <v>9540000</v>
      </c>
      <c r="J6" s="65">
        <v>96460000</v>
      </c>
      <c r="K6" s="50">
        <f t="shared" ref="K6" si="0">I6+J6</f>
        <v>106000000</v>
      </c>
      <c r="L6" s="50">
        <f>ROUND(J6*0.1,0)</f>
        <v>9646000</v>
      </c>
      <c r="M6" s="50">
        <f t="shared" ref="M6" si="1">I6+J6+L6</f>
        <v>115646000</v>
      </c>
      <c r="N6" s="58">
        <f t="shared" ref="N6" si="2">M6-K6-L6</f>
        <v>0</v>
      </c>
      <c r="P6" s="25">
        <v>1</v>
      </c>
      <c r="Q6" s="50">
        <f>ROUND(I6/$I$95*$Q$97,0)</f>
        <v>9540468</v>
      </c>
      <c r="R6" s="50">
        <f>ROUND(J6/$J$95*$R$97,0)</f>
        <v>96464731</v>
      </c>
      <c r="S6" s="50">
        <f>ROUND(R6*0.1,0)</f>
        <v>9646473</v>
      </c>
      <c r="T6" s="50">
        <f>Q6+R6+S6</f>
        <v>115651672</v>
      </c>
      <c r="U6" s="58">
        <f>T6-Q6-R6-S6</f>
        <v>0</v>
      </c>
      <c r="W6" s="25">
        <v>1</v>
      </c>
      <c r="X6" s="50">
        <f t="shared" ref="X6:X37" si="3">ROUND(I6/$I$95*$X$97,0)</f>
        <v>8615466</v>
      </c>
      <c r="Y6" s="50">
        <f t="shared" ref="Y6:Y37" si="4">ROUND(J6/$J$95*$Y$97,0)</f>
        <v>87111929</v>
      </c>
      <c r="Z6" s="50">
        <f>ROUND(Y6*0.1,0)</f>
        <v>8711193</v>
      </c>
      <c r="AA6" s="50">
        <f>X6+Y6+Z6</f>
        <v>104438588</v>
      </c>
      <c r="AB6" s="58">
        <f>AA6-X6-Y6-Z6</f>
        <v>0</v>
      </c>
      <c r="AD6" s="25">
        <v>1</v>
      </c>
      <c r="AE6" s="50">
        <f t="shared" ref="AE6:AE37" si="5">ROUND(I6/$I$95*$AE$97,0)</f>
        <v>7780122</v>
      </c>
      <c r="AF6" s="50">
        <f t="shared" ref="AF6:AF37" si="6">ROUND(J6/$J$95*$AF$97,0)</f>
        <v>78665679</v>
      </c>
      <c r="AG6" s="50">
        <f>ROUND(AF6*0.1,0)</f>
        <v>7866568</v>
      </c>
      <c r="AH6" s="50">
        <f>AE6+AF6+AG6</f>
        <v>94312369</v>
      </c>
      <c r="AI6" s="58">
        <f>AH6-AE6-AF6-AG6</f>
        <v>0</v>
      </c>
      <c r="AK6" s="25">
        <v>1</v>
      </c>
      <c r="AL6" s="50">
        <f t="shared" ref="AL6:AL37" si="7">ROUND(I6/$I$95*$AL$97,0)</f>
        <v>7025598</v>
      </c>
      <c r="AM6" s="50">
        <f t="shared" ref="AM6:AM37" si="8">ROUND(J6/$J$95*$AM$97,0)</f>
        <v>71036602</v>
      </c>
      <c r="AN6" s="50">
        <f>ROUND(AM6*0.1,0)</f>
        <v>7103660</v>
      </c>
      <c r="AO6" s="50">
        <f>AL6+AM6+AN6</f>
        <v>85165860</v>
      </c>
      <c r="AP6" s="58">
        <f>AO6-AL6-AM6-AN6</f>
        <v>0</v>
      </c>
      <c r="AR6" s="25">
        <v>1</v>
      </c>
      <c r="AS6" s="50">
        <f t="shared" ref="AS6:AS37" si="9">ROUND(I6/$I$95*$AS$97,0)</f>
        <v>6344316</v>
      </c>
      <c r="AT6" s="50">
        <f t="shared" ref="AT6:AT37" si="10">ROUND(J6/$J$95*$AT$97,0)</f>
        <v>64148088</v>
      </c>
      <c r="AU6" s="50">
        <f>ROUND(AT6*0.1,0)</f>
        <v>6414809</v>
      </c>
      <c r="AV6" s="50">
        <f>AS6+AT6+AU6</f>
        <v>76907213</v>
      </c>
      <c r="AW6" s="58">
        <f>AV6-AS6-AT6-AU6</f>
        <v>0</v>
      </c>
      <c r="AY6" s="25">
        <v>1</v>
      </c>
      <c r="AZ6" s="50">
        <f t="shared" ref="AZ6:AZ37" si="11">ROUND(I6/$I$95*$AZ$97,0)</f>
        <v>5729332</v>
      </c>
      <c r="BA6" s="50">
        <f t="shared" ref="BA6:BA37" si="12">ROUND(J6/$J$95*$BA$97,0)</f>
        <v>57929912</v>
      </c>
      <c r="BB6" s="50">
        <f>ROUND(BA6*0.1,0)</f>
        <v>5792991</v>
      </c>
      <c r="BC6" s="50">
        <f>AZ6+BA6+BB6</f>
        <v>69452235</v>
      </c>
      <c r="BD6" s="58">
        <f>BC6-AZ6-BA6-BB6</f>
        <v>0</v>
      </c>
      <c r="BF6" s="25">
        <v>1</v>
      </c>
      <c r="BG6" s="50">
        <f t="shared" ref="BG6:BG37" si="13">ROUND(I6/$I$95*$BG$97,0)</f>
        <v>5729332</v>
      </c>
      <c r="BH6" s="50">
        <f t="shared" ref="BH6:BH37" si="14">ROUND(J6/$J$95*$BH$97,0)</f>
        <v>57929912</v>
      </c>
      <c r="BI6" s="50">
        <f>ROUND(BH6*0.1,0)</f>
        <v>5792991</v>
      </c>
      <c r="BJ6" s="50">
        <f>BG6+BH6+BI6</f>
        <v>69452235</v>
      </c>
      <c r="BK6" s="58">
        <f>BJ6-BG6-BH6-BI6</f>
        <v>0</v>
      </c>
      <c r="BM6" s="25">
        <v>1</v>
      </c>
      <c r="BN6" s="50">
        <f t="shared" ref="BN6:BN37" si="15">ROUND(I6/$I$95*$BN$97,0)</f>
        <v>5729332</v>
      </c>
      <c r="BO6" s="50">
        <f t="shared" ref="BO6:BO37" si="16">ROUND(J6/$J$95*$BO$97,0)</f>
        <v>57929912</v>
      </c>
      <c r="BP6" s="50">
        <f>ROUND(BO6*0.1,0)</f>
        <v>5792991</v>
      </c>
      <c r="BQ6" s="50">
        <f>BN6+BO6+BP6</f>
        <v>69452235</v>
      </c>
      <c r="BR6" s="58">
        <f>BQ6-BN6-BO6-BP6</f>
        <v>0</v>
      </c>
      <c r="BT6" s="25">
        <v>1</v>
      </c>
      <c r="BU6" s="50">
        <f t="shared" ref="BU6:BU37" si="17">ROUND(I6/$I$95*$BU$97,0)</f>
        <v>5729332</v>
      </c>
      <c r="BV6" s="50">
        <f t="shared" ref="BV6:BV37" si="18">ROUND(J6/$J$95*$BV$97,0)</f>
        <v>57929912</v>
      </c>
      <c r="BW6" s="50">
        <f>ROUND(BV6*0.1,0)</f>
        <v>5792991</v>
      </c>
      <c r="BX6" s="50">
        <f>BU6+BV6+BW6</f>
        <v>69452235</v>
      </c>
      <c r="BY6" s="58">
        <f>BX6-BU6-BV6-BW6</f>
        <v>0</v>
      </c>
      <c r="CA6" s="25">
        <v>1</v>
      </c>
      <c r="CB6" s="50">
        <f t="shared" ref="CB6:CB37" si="19">ROUND(I6/$I$95*$CB$97,0)</f>
        <v>5729332</v>
      </c>
      <c r="CC6" s="50">
        <f t="shared" ref="CC6:CC37" si="20">ROUND(J6/$J$95*$CC$97,0)</f>
        <v>57929912</v>
      </c>
      <c r="CD6" s="50">
        <f>ROUND(CC6*0.1,0)</f>
        <v>5792991</v>
      </c>
      <c r="CE6" s="50">
        <f>CB6+CC6+CD6</f>
        <v>69452235</v>
      </c>
      <c r="CF6" s="58">
        <f>CE6-CB6-CC6-CD6</f>
        <v>0</v>
      </c>
    </row>
    <row r="7" spans="1:84" ht="15" customHeight="1" thickTop="1" x14ac:dyDescent="0.15">
      <c r="A7" s="43">
        <v>2</v>
      </c>
      <c r="B7" s="43"/>
      <c r="C7" s="66" t="s">
        <v>61</v>
      </c>
      <c r="D7" s="72">
        <v>56.227499999999999</v>
      </c>
      <c r="E7" s="72">
        <v>33.1631</v>
      </c>
      <c r="F7" s="73">
        <v>89.390600000000006</v>
      </c>
      <c r="G7" s="74">
        <f t="shared" ref="G7:G70" si="21">F7*0.3025</f>
        <v>27.040656500000001</v>
      </c>
      <c r="H7" s="30">
        <v>44.783799999999999</v>
      </c>
      <c r="I7" s="65">
        <v>10980000</v>
      </c>
      <c r="J7" s="65">
        <v>111020000</v>
      </c>
      <c r="K7" s="27">
        <f>I7+J7</f>
        <v>122000000</v>
      </c>
      <c r="L7" s="27">
        <f>ROUND(J7*0.1,0)</f>
        <v>11102000</v>
      </c>
      <c r="M7" s="27">
        <f>I7+J7+L7</f>
        <v>133102000</v>
      </c>
      <c r="N7" s="57">
        <f>M7-K7-L7</f>
        <v>0</v>
      </c>
      <c r="O7" s="21"/>
      <c r="P7" s="28">
        <v>2</v>
      </c>
      <c r="Q7" s="29">
        <f t="shared" ref="Q7:Q70" si="22">ROUND(I7/$I$95*$Q$97,0)</f>
        <v>10980538</v>
      </c>
      <c r="R7" s="29">
        <f t="shared" ref="R7:R70" si="23">ROUND(J7/$J$95*$R$97,0)</f>
        <v>111025445</v>
      </c>
      <c r="S7" s="29">
        <f t="shared" ref="S7:S70" si="24">ROUND(R7*0.1,0)</f>
        <v>11102545</v>
      </c>
      <c r="T7" s="29">
        <f t="shared" ref="T7:T70" si="25">Q7+R7+S7</f>
        <v>133108528</v>
      </c>
      <c r="U7" s="57">
        <f t="shared" ref="U7:U70" si="26">T7-Q7-R7-S7</f>
        <v>0</v>
      </c>
      <c r="W7" s="28">
        <v>2</v>
      </c>
      <c r="X7" s="29">
        <f t="shared" si="3"/>
        <v>9915913</v>
      </c>
      <c r="Y7" s="29">
        <f t="shared" si="4"/>
        <v>100260900</v>
      </c>
      <c r="Z7" s="29">
        <f>ROUND(Y7*0.1,0)</f>
        <v>10026090</v>
      </c>
      <c r="AA7" s="27">
        <f t="shared" ref="AA7:AA70" si="27">X7+Y7+Z7</f>
        <v>120202903</v>
      </c>
      <c r="AB7" s="57">
        <f t="shared" ref="AB7:AB70" si="28">AA7-X7-Y7-Z7</f>
        <v>0</v>
      </c>
      <c r="AD7" s="28">
        <v>2</v>
      </c>
      <c r="AE7" s="29">
        <f t="shared" si="5"/>
        <v>8954480</v>
      </c>
      <c r="AF7" s="29">
        <f t="shared" si="6"/>
        <v>90539744</v>
      </c>
      <c r="AG7" s="29">
        <f>ROUND(AF7*0.1,0)</f>
        <v>9053974</v>
      </c>
      <c r="AH7" s="27">
        <f t="shared" ref="AH7:AH70" si="29">AE7+AF7+AG7</f>
        <v>108548198</v>
      </c>
      <c r="AI7" s="57">
        <f t="shared" ref="AI7:AI70" si="30">AH7-AE7-AF7-AG7</f>
        <v>0</v>
      </c>
      <c r="AK7" s="28">
        <v>2</v>
      </c>
      <c r="AL7" s="29">
        <f t="shared" si="7"/>
        <v>8086066</v>
      </c>
      <c r="AM7" s="29">
        <f t="shared" si="8"/>
        <v>81759108</v>
      </c>
      <c r="AN7" s="29">
        <f>ROUND(AM7*0.1,0)</f>
        <v>8175911</v>
      </c>
      <c r="AO7" s="27">
        <f t="shared" ref="AO7:AO70" si="31">AL7+AM7+AN7</f>
        <v>98021085</v>
      </c>
      <c r="AP7" s="57">
        <f t="shared" ref="AP7:AP70" si="32">AO7-AL7-AM7-AN7</f>
        <v>0</v>
      </c>
      <c r="AR7" s="28">
        <v>2</v>
      </c>
      <c r="AS7" s="29">
        <f t="shared" si="9"/>
        <v>7301949</v>
      </c>
      <c r="AT7" s="29">
        <f t="shared" si="10"/>
        <v>73830819</v>
      </c>
      <c r="AU7" s="29">
        <f>ROUND(AT7*0.1,0)</f>
        <v>7383082</v>
      </c>
      <c r="AV7" s="27">
        <f t="shared" ref="AV7:AV70" si="33">AS7+AT7+AU7</f>
        <v>88515850</v>
      </c>
      <c r="AW7" s="57">
        <f t="shared" ref="AW7:AW70" si="34">AV7-AS7-AT7-AU7</f>
        <v>0</v>
      </c>
      <c r="AY7" s="28">
        <v>2</v>
      </c>
      <c r="AZ7" s="29">
        <f t="shared" si="11"/>
        <v>6594137</v>
      </c>
      <c r="BA7" s="29">
        <f t="shared" si="12"/>
        <v>66674049</v>
      </c>
      <c r="BB7" s="29">
        <f>ROUND(BA7*0.1,0)</f>
        <v>6667405</v>
      </c>
      <c r="BC7" s="27">
        <f t="shared" ref="BC7:BC70" si="35">AZ7+BA7+BB7</f>
        <v>79935591</v>
      </c>
      <c r="BD7" s="57">
        <f t="shared" ref="BD7:BD70" si="36">BC7-AZ7-BA7-BB7</f>
        <v>0</v>
      </c>
      <c r="BF7" s="28">
        <v>2</v>
      </c>
      <c r="BG7" s="29">
        <f t="shared" si="13"/>
        <v>6594137</v>
      </c>
      <c r="BH7" s="29">
        <f t="shared" si="14"/>
        <v>66674049</v>
      </c>
      <c r="BI7" s="29">
        <f>ROUND(BH7*0.1,0)</f>
        <v>6667405</v>
      </c>
      <c r="BJ7" s="27">
        <f t="shared" ref="BJ7:BJ70" si="37">BG7+BH7+BI7</f>
        <v>79935591</v>
      </c>
      <c r="BK7" s="57">
        <f t="shared" ref="BK7:BK70" si="38">BJ7-BG7-BH7-BI7</f>
        <v>0</v>
      </c>
      <c r="BM7" s="28">
        <v>2</v>
      </c>
      <c r="BN7" s="29">
        <f t="shared" si="15"/>
        <v>6594137</v>
      </c>
      <c r="BO7" s="29">
        <f t="shared" si="16"/>
        <v>66674049</v>
      </c>
      <c r="BP7" s="29">
        <f>ROUND(BO7*0.1,0)</f>
        <v>6667405</v>
      </c>
      <c r="BQ7" s="27">
        <f t="shared" ref="BQ7:BQ70" si="39">BN7+BO7+BP7</f>
        <v>79935591</v>
      </c>
      <c r="BR7" s="57">
        <f t="shared" ref="BR7:BR70" si="40">BQ7-BN7-BO7-BP7</f>
        <v>0</v>
      </c>
      <c r="BT7" s="28">
        <v>2</v>
      </c>
      <c r="BU7" s="29">
        <f t="shared" si="17"/>
        <v>6594137</v>
      </c>
      <c r="BV7" s="29">
        <f t="shared" si="18"/>
        <v>66674049</v>
      </c>
      <c r="BW7" s="29">
        <f>ROUND(BV7*0.1,0)</f>
        <v>6667405</v>
      </c>
      <c r="BX7" s="27">
        <f t="shared" ref="BX7:BX70" si="41">BU7+BV7+BW7</f>
        <v>79935591</v>
      </c>
      <c r="BY7" s="57">
        <f t="shared" ref="BY7:BY70" si="42">BX7-BU7-BV7-BW7</f>
        <v>0</v>
      </c>
      <c r="CA7" s="28">
        <v>2</v>
      </c>
      <c r="CB7" s="29">
        <f t="shared" si="19"/>
        <v>6594137</v>
      </c>
      <c r="CC7" s="29">
        <f t="shared" si="20"/>
        <v>66674049</v>
      </c>
      <c r="CD7" s="29">
        <f>ROUND(CC7*0.1,0)</f>
        <v>6667405</v>
      </c>
      <c r="CE7" s="27">
        <f t="shared" ref="CE7:CE70" si="43">CB7+CC7+CD7</f>
        <v>79935591</v>
      </c>
      <c r="CF7" s="57">
        <f t="shared" ref="CF7:CF70" si="44">CE7-CB7-CC7-CD7</f>
        <v>0</v>
      </c>
    </row>
    <row r="8" spans="1:84" ht="15" customHeight="1" x14ac:dyDescent="0.15">
      <c r="A8" s="43">
        <v>3</v>
      </c>
      <c r="B8" s="43"/>
      <c r="C8" s="66" t="s">
        <v>62</v>
      </c>
      <c r="D8" s="72">
        <v>71.662499999999994</v>
      </c>
      <c r="E8" s="72">
        <v>41.022399999999998</v>
      </c>
      <c r="F8" s="73">
        <v>112.6849</v>
      </c>
      <c r="G8" s="74">
        <f t="shared" si="21"/>
        <v>34.087182249999998</v>
      </c>
      <c r="H8" s="31">
        <v>57.077399999999997</v>
      </c>
      <c r="I8" s="65">
        <v>13860000</v>
      </c>
      <c r="J8" s="65">
        <v>140140000</v>
      </c>
      <c r="K8" s="27">
        <f t="shared" ref="K8:K71" si="45">I8+J8</f>
        <v>154000000</v>
      </c>
      <c r="L8" s="27">
        <f t="shared" ref="L8:L71" si="46">ROUND(J8*0.1,0)</f>
        <v>14014000</v>
      </c>
      <c r="M8" s="27">
        <f t="shared" ref="M8:M71" si="47">I8+J8+L8</f>
        <v>168014000</v>
      </c>
      <c r="N8" s="57">
        <f t="shared" ref="N8:N71" si="48">M8-K8-L8</f>
        <v>0</v>
      </c>
      <c r="O8" s="21"/>
      <c r="P8" s="28">
        <v>3</v>
      </c>
      <c r="Q8" s="29">
        <f t="shared" si="22"/>
        <v>13860680</v>
      </c>
      <c r="R8" s="29">
        <f t="shared" si="23"/>
        <v>140146873</v>
      </c>
      <c r="S8" s="29">
        <f t="shared" si="24"/>
        <v>14014687</v>
      </c>
      <c r="T8" s="29">
        <f t="shared" si="25"/>
        <v>168022240</v>
      </c>
      <c r="U8" s="57">
        <f t="shared" si="26"/>
        <v>0</v>
      </c>
      <c r="W8" s="28">
        <v>3</v>
      </c>
      <c r="X8" s="29">
        <f t="shared" si="3"/>
        <v>12516808</v>
      </c>
      <c r="Y8" s="29">
        <f t="shared" si="4"/>
        <v>126558841</v>
      </c>
      <c r="Z8" s="29">
        <f t="shared" ref="Z8:Z71" si="49">ROUND(Y8*0.1,0)</f>
        <v>12655884</v>
      </c>
      <c r="AA8" s="27">
        <f t="shared" si="27"/>
        <v>151731533</v>
      </c>
      <c r="AB8" s="57">
        <f t="shared" si="28"/>
        <v>0</v>
      </c>
      <c r="AD8" s="28">
        <v>3</v>
      </c>
      <c r="AE8" s="29">
        <f t="shared" si="5"/>
        <v>11303196</v>
      </c>
      <c r="AF8" s="29">
        <f t="shared" si="6"/>
        <v>114287873</v>
      </c>
      <c r="AG8" s="29">
        <f t="shared" ref="AG8:AG71" si="50">ROUND(AF8*0.1,0)</f>
        <v>11428787</v>
      </c>
      <c r="AH8" s="27">
        <f t="shared" si="29"/>
        <v>137019856</v>
      </c>
      <c r="AI8" s="57">
        <f t="shared" si="30"/>
        <v>0</v>
      </c>
      <c r="AK8" s="28">
        <v>3</v>
      </c>
      <c r="AL8" s="29">
        <f t="shared" si="7"/>
        <v>10207001</v>
      </c>
      <c r="AM8" s="29">
        <f t="shared" si="8"/>
        <v>103204120</v>
      </c>
      <c r="AN8" s="29">
        <f t="shared" ref="AN8:AN71" si="51">ROUND(AM8*0.1,0)</f>
        <v>10320412</v>
      </c>
      <c r="AO8" s="27">
        <f t="shared" si="31"/>
        <v>123731533</v>
      </c>
      <c r="AP8" s="57">
        <f t="shared" si="32"/>
        <v>0</v>
      </c>
      <c r="AR8" s="28">
        <v>3</v>
      </c>
      <c r="AS8" s="29">
        <f t="shared" si="9"/>
        <v>9217214</v>
      </c>
      <c r="AT8" s="29">
        <f t="shared" si="10"/>
        <v>93196279</v>
      </c>
      <c r="AU8" s="29">
        <f t="shared" ref="AU8:AU71" si="52">ROUND(AT8*0.1,0)</f>
        <v>9319628</v>
      </c>
      <c r="AV8" s="27">
        <f t="shared" si="33"/>
        <v>111733121</v>
      </c>
      <c r="AW8" s="57">
        <f t="shared" si="34"/>
        <v>0</v>
      </c>
      <c r="AY8" s="28">
        <v>3</v>
      </c>
      <c r="AZ8" s="29">
        <f t="shared" si="11"/>
        <v>8323746</v>
      </c>
      <c r="BA8" s="29">
        <f t="shared" si="12"/>
        <v>84162325</v>
      </c>
      <c r="BB8" s="29">
        <f t="shared" ref="BB8:BB73" si="53">ROUND(BA8*0.1,0)</f>
        <v>8416233</v>
      </c>
      <c r="BC8" s="27">
        <f t="shared" si="35"/>
        <v>100902304</v>
      </c>
      <c r="BD8" s="57">
        <f t="shared" si="36"/>
        <v>0</v>
      </c>
      <c r="BF8" s="28">
        <v>3</v>
      </c>
      <c r="BG8" s="29">
        <f t="shared" si="13"/>
        <v>8323746</v>
      </c>
      <c r="BH8" s="29">
        <f t="shared" si="14"/>
        <v>84162325</v>
      </c>
      <c r="BI8" s="29">
        <f t="shared" ref="BI8:BI71" si="54">ROUND(BH8*0.1,0)</f>
        <v>8416233</v>
      </c>
      <c r="BJ8" s="27">
        <f t="shared" si="37"/>
        <v>100902304</v>
      </c>
      <c r="BK8" s="57">
        <f t="shared" si="38"/>
        <v>0</v>
      </c>
      <c r="BM8" s="28">
        <v>3</v>
      </c>
      <c r="BN8" s="29">
        <f t="shared" si="15"/>
        <v>8323746</v>
      </c>
      <c r="BO8" s="29">
        <f t="shared" si="16"/>
        <v>84162325</v>
      </c>
      <c r="BP8" s="29">
        <f t="shared" ref="BP8:BP71" si="55">ROUND(BO8*0.1,0)</f>
        <v>8416233</v>
      </c>
      <c r="BQ8" s="27">
        <f t="shared" si="39"/>
        <v>100902304</v>
      </c>
      <c r="BR8" s="57">
        <f t="shared" si="40"/>
        <v>0</v>
      </c>
      <c r="BT8" s="28">
        <v>3</v>
      </c>
      <c r="BU8" s="29">
        <f t="shared" si="17"/>
        <v>8323746</v>
      </c>
      <c r="BV8" s="29">
        <f t="shared" si="18"/>
        <v>84162325</v>
      </c>
      <c r="BW8" s="29">
        <f t="shared" ref="BW8:BW73" si="56">ROUND(BV8*0.1,0)</f>
        <v>8416233</v>
      </c>
      <c r="BX8" s="27">
        <f t="shared" si="41"/>
        <v>100902304</v>
      </c>
      <c r="BY8" s="57">
        <f t="shared" si="42"/>
        <v>0</v>
      </c>
      <c r="CA8" s="28">
        <v>3</v>
      </c>
      <c r="CB8" s="29">
        <f t="shared" si="19"/>
        <v>8323746</v>
      </c>
      <c r="CC8" s="29">
        <f t="shared" si="20"/>
        <v>84162325</v>
      </c>
      <c r="CD8" s="29">
        <f t="shared" ref="CD8:CD71" si="57">ROUND(CC8*0.1,0)</f>
        <v>8416233</v>
      </c>
      <c r="CE8" s="27">
        <f t="shared" si="43"/>
        <v>100902304</v>
      </c>
      <c r="CF8" s="57">
        <f t="shared" si="44"/>
        <v>0</v>
      </c>
    </row>
    <row r="9" spans="1:84" ht="15" customHeight="1" x14ac:dyDescent="0.15">
      <c r="A9" s="43">
        <v>4</v>
      </c>
      <c r="B9" s="43"/>
      <c r="C9" s="66" t="s">
        <v>63</v>
      </c>
      <c r="D9" s="72">
        <v>66.382499999999993</v>
      </c>
      <c r="E9" s="72">
        <v>37.999699999999997</v>
      </c>
      <c r="F9" s="73">
        <v>104.38219999999998</v>
      </c>
      <c r="G9" s="74">
        <f t="shared" si="21"/>
        <v>31.575615499999994</v>
      </c>
      <c r="H9" s="31">
        <v>52.872</v>
      </c>
      <c r="I9" s="65">
        <v>13050000</v>
      </c>
      <c r="J9" s="65">
        <v>131950000</v>
      </c>
      <c r="K9" s="27">
        <f t="shared" si="45"/>
        <v>145000000</v>
      </c>
      <c r="L9" s="27">
        <f t="shared" si="46"/>
        <v>13195000</v>
      </c>
      <c r="M9" s="27">
        <f t="shared" si="47"/>
        <v>158195000</v>
      </c>
      <c r="N9" s="57">
        <f t="shared" si="48"/>
        <v>0</v>
      </c>
      <c r="O9" s="21"/>
      <c r="P9" s="28">
        <v>4</v>
      </c>
      <c r="Q9" s="29">
        <f t="shared" si="22"/>
        <v>13050640</v>
      </c>
      <c r="R9" s="29">
        <f t="shared" si="23"/>
        <v>131956471</v>
      </c>
      <c r="S9" s="29">
        <f t="shared" si="24"/>
        <v>13195647</v>
      </c>
      <c r="T9" s="29">
        <f t="shared" si="25"/>
        <v>158202758</v>
      </c>
      <c r="U9" s="57">
        <f t="shared" si="26"/>
        <v>0</v>
      </c>
      <c r="W9" s="28">
        <v>4</v>
      </c>
      <c r="X9" s="29">
        <f t="shared" si="3"/>
        <v>11785307</v>
      </c>
      <c r="Y9" s="29">
        <f t="shared" si="4"/>
        <v>119162545</v>
      </c>
      <c r="Z9" s="29">
        <f t="shared" si="49"/>
        <v>11916255</v>
      </c>
      <c r="AA9" s="27">
        <f t="shared" si="27"/>
        <v>142864107</v>
      </c>
      <c r="AB9" s="57">
        <f t="shared" si="28"/>
        <v>0</v>
      </c>
      <c r="AD9" s="28">
        <v>4</v>
      </c>
      <c r="AE9" s="29">
        <f t="shared" si="5"/>
        <v>10642620</v>
      </c>
      <c r="AF9" s="29">
        <f t="shared" si="6"/>
        <v>107608712</v>
      </c>
      <c r="AG9" s="29">
        <f t="shared" si="50"/>
        <v>10760871</v>
      </c>
      <c r="AH9" s="27">
        <f t="shared" si="29"/>
        <v>129012203</v>
      </c>
      <c r="AI9" s="57">
        <f t="shared" si="30"/>
        <v>0</v>
      </c>
      <c r="AK9" s="28">
        <v>4</v>
      </c>
      <c r="AL9" s="29">
        <f t="shared" si="7"/>
        <v>9610488</v>
      </c>
      <c r="AM9" s="29">
        <f t="shared" si="8"/>
        <v>97172710</v>
      </c>
      <c r="AN9" s="29">
        <f t="shared" si="51"/>
        <v>9717271</v>
      </c>
      <c r="AO9" s="27">
        <f t="shared" si="31"/>
        <v>116500469</v>
      </c>
      <c r="AP9" s="57">
        <f t="shared" si="32"/>
        <v>0</v>
      </c>
      <c r="AR9" s="28">
        <v>4</v>
      </c>
      <c r="AS9" s="29">
        <f t="shared" si="9"/>
        <v>8678546</v>
      </c>
      <c r="AT9" s="29">
        <f t="shared" si="10"/>
        <v>87749743</v>
      </c>
      <c r="AU9" s="29">
        <f t="shared" si="52"/>
        <v>8774974</v>
      </c>
      <c r="AV9" s="27">
        <f t="shared" si="33"/>
        <v>105203263</v>
      </c>
      <c r="AW9" s="57">
        <f t="shared" si="34"/>
        <v>0</v>
      </c>
      <c r="AY9" s="28">
        <v>4</v>
      </c>
      <c r="AZ9" s="29">
        <f t="shared" si="11"/>
        <v>7837294</v>
      </c>
      <c r="BA9" s="29">
        <f t="shared" si="12"/>
        <v>79243747</v>
      </c>
      <c r="BB9" s="29">
        <f t="shared" si="53"/>
        <v>7924375</v>
      </c>
      <c r="BC9" s="27">
        <f t="shared" si="35"/>
        <v>95005416</v>
      </c>
      <c r="BD9" s="57">
        <f t="shared" si="36"/>
        <v>0</v>
      </c>
      <c r="BF9" s="28">
        <v>4</v>
      </c>
      <c r="BG9" s="29">
        <f t="shared" si="13"/>
        <v>7837294</v>
      </c>
      <c r="BH9" s="29">
        <f t="shared" si="14"/>
        <v>79243747</v>
      </c>
      <c r="BI9" s="29">
        <f t="shared" si="54"/>
        <v>7924375</v>
      </c>
      <c r="BJ9" s="27">
        <f t="shared" si="37"/>
        <v>95005416</v>
      </c>
      <c r="BK9" s="57">
        <f t="shared" si="38"/>
        <v>0</v>
      </c>
      <c r="BM9" s="28">
        <v>4</v>
      </c>
      <c r="BN9" s="29">
        <f t="shared" si="15"/>
        <v>7837294</v>
      </c>
      <c r="BO9" s="29">
        <f t="shared" si="16"/>
        <v>79243747</v>
      </c>
      <c r="BP9" s="29">
        <f t="shared" si="55"/>
        <v>7924375</v>
      </c>
      <c r="BQ9" s="27">
        <f t="shared" si="39"/>
        <v>95005416</v>
      </c>
      <c r="BR9" s="57">
        <f t="shared" si="40"/>
        <v>0</v>
      </c>
      <c r="BT9" s="28">
        <v>4</v>
      </c>
      <c r="BU9" s="29">
        <f t="shared" si="17"/>
        <v>7837294</v>
      </c>
      <c r="BV9" s="29">
        <f t="shared" si="18"/>
        <v>79243747</v>
      </c>
      <c r="BW9" s="29">
        <f t="shared" si="56"/>
        <v>7924375</v>
      </c>
      <c r="BX9" s="27">
        <f t="shared" si="41"/>
        <v>95005416</v>
      </c>
      <c r="BY9" s="57">
        <f t="shared" si="42"/>
        <v>0</v>
      </c>
      <c r="CA9" s="28">
        <v>4</v>
      </c>
      <c r="CB9" s="29">
        <f t="shared" si="19"/>
        <v>7837294</v>
      </c>
      <c r="CC9" s="29">
        <f t="shared" si="20"/>
        <v>79243747</v>
      </c>
      <c r="CD9" s="29">
        <f t="shared" si="57"/>
        <v>7924375</v>
      </c>
      <c r="CE9" s="27">
        <f t="shared" si="43"/>
        <v>95005416</v>
      </c>
      <c r="CF9" s="57">
        <f t="shared" si="44"/>
        <v>0</v>
      </c>
    </row>
    <row r="10" spans="1:84" ht="15" customHeight="1" x14ac:dyDescent="0.15">
      <c r="A10" s="43">
        <v>5</v>
      </c>
      <c r="B10" s="43"/>
      <c r="C10" s="66" t="s">
        <v>64</v>
      </c>
      <c r="D10" s="72">
        <v>73.209999999999994</v>
      </c>
      <c r="E10" s="72">
        <v>43.227600000000002</v>
      </c>
      <c r="F10" s="73">
        <v>116.4376</v>
      </c>
      <c r="G10" s="74">
        <f t="shared" si="21"/>
        <v>35.222374000000002</v>
      </c>
      <c r="H10" s="31">
        <v>58.309899999999999</v>
      </c>
      <c r="I10" s="65">
        <v>16920000</v>
      </c>
      <c r="J10" s="65">
        <v>171080000</v>
      </c>
      <c r="K10" s="27">
        <f t="shared" si="45"/>
        <v>188000000</v>
      </c>
      <c r="L10" s="27">
        <f t="shared" si="46"/>
        <v>17108000</v>
      </c>
      <c r="M10" s="27">
        <f t="shared" si="47"/>
        <v>205108000</v>
      </c>
      <c r="N10" s="57">
        <f t="shared" si="48"/>
        <v>0</v>
      </c>
      <c r="O10" s="21"/>
      <c r="P10" s="28">
        <v>5</v>
      </c>
      <c r="Q10" s="29">
        <f t="shared" si="22"/>
        <v>16920830</v>
      </c>
      <c r="R10" s="29">
        <f t="shared" si="23"/>
        <v>171088390</v>
      </c>
      <c r="S10" s="29">
        <f t="shared" si="24"/>
        <v>17108839</v>
      </c>
      <c r="T10" s="29">
        <f t="shared" si="25"/>
        <v>205118059</v>
      </c>
      <c r="U10" s="57">
        <f t="shared" si="26"/>
        <v>0</v>
      </c>
      <c r="W10" s="28">
        <v>5</v>
      </c>
      <c r="X10" s="29">
        <f t="shared" si="3"/>
        <v>15280260</v>
      </c>
      <c r="Y10" s="29">
        <f t="shared" si="4"/>
        <v>154500403</v>
      </c>
      <c r="Z10" s="29">
        <f t="shared" si="49"/>
        <v>15450040</v>
      </c>
      <c r="AA10" s="27">
        <f t="shared" si="27"/>
        <v>185230703</v>
      </c>
      <c r="AB10" s="57">
        <f t="shared" si="28"/>
        <v>0</v>
      </c>
      <c r="AD10" s="28">
        <v>5</v>
      </c>
      <c r="AE10" s="29">
        <f t="shared" si="5"/>
        <v>13798707</v>
      </c>
      <c r="AF10" s="29">
        <f t="shared" si="6"/>
        <v>139520261</v>
      </c>
      <c r="AG10" s="29">
        <f t="shared" si="50"/>
        <v>13952026</v>
      </c>
      <c r="AH10" s="27">
        <f t="shared" si="29"/>
        <v>167270994</v>
      </c>
      <c r="AI10" s="57">
        <f t="shared" si="30"/>
        <v>0</v>
      </c>
      <c r="AK10" s="28">
        <v>5</v>
      </c>
      <c r="AL10" s="29">
        <f t="shared" si="7"/>
        <v>12460495</v>
      </c>
      <c r="AM10" s="29">
        <f t="shared" si="8"/>
        <v>125989445</v>
      </c>
      <c r="AN10" s="29">
        <f t="shared" si="51"/>
        <v>12598945</v>
      </c>
      <c r="AO10" s="27">
        <f t="shared" si="31"/>
        <v>151048885</v>
      </c>
      <c r="AP10" s="57">
        <f t="shared" si="32"/>
        <v>0</v>
      </c>
      <c r="AR10" s="28">
        <v>5</v>
      </c>
      <c r="AS10" s="29">
        <f t="shared" si="9"/>
        <v>11252184</v>
      </c>
      <c r="AT10" s="29">
        <f t="shared" si="10"/>
        <v>113772081</v>
      </c>
      <c r="AU10" s="29">
        <f t="shared" si="52"/>
        <v>11377208</v>
      </c>
      <c r="AV10" s="27">
        <f t="shared" si="33"/>
        <v>136401473</v>
      </c>
      <c r="AW10" s="57">
        <f t="shared" si="34"/>
        <v>0</v>
      </c>
      <c r="AY10" s="28">
        <v>5</v>
      </c>
      <c r="AZ10" s="29">
        <f t="shared" si="11"/>
        <v>10161457</v>
      </c>
      <c r="BA10" s="29">
        <f t="shared" si="12"/>
        <v>102743617</v>
      </c>
      <c r="BB10" s="29">
        <f t="shared" si="53"/>
        <v>10274362</v>
      </c>
      <c r="BC10" s="27">
        <f t="shared" si="35"/>
        <v>123179436</v>
      </c>
      <c r="BD10" s="57">
        <f t="shared" si="36"/>
        <v>0</v>
      </c>
      <c r="BF10" s="28">
        <v>5</v>
      </c>
      <c r="BG10" s="29">
        <f t="shared" si="13"/>
        <v>10161457</v>
      </c>
      <c r="BH10" s="29">
        <f t="shared" si="14"/>
        <v>102743617</v>
      </c>
      <c r="BI10" s="29">
        <f t="shared" si="54"/>
        <v>10274362</v>
      </c>
      <c r="BJ10" s="27">
        <f t="shared" si="37"/>
        <v>123179436</v>
      </c>
      <c r="BK10" s="57">
        <f t="shared" si="38"/>
        <v>0</v>
      </c>
      <c r="BM10" s="28">
        <v>5</v>
      </c>
      <c r="BN10" s="29">
        <f t="shared" si="15"/>
        <v>10161457</v>
      </c>
      <c r="BO10" s="29">
        <f t="shared" si="16"/>
        <v>102743617</v>
      </c>
      <c r="BP10" s="29">
        <f t="shared" si="55"/>
        <v>10274362</v>
      </c>
      <c r="BQ10" s="27">
        <f t="shared" si="39"/>
        <v>123179436</v>
      </c>
      <c r="BR10" s="57">
        <f t="shared" si="40"/>
        <v>0</v>
      </c>
      <c r="BT10" s="28">
        <v>5</v>
      </c>
      <c r="BU10" s="29">
        <f t="shared" si="17"/>
        <v>10161457</v>
      </c>
      <c r="BV10" s="29">
        <f t="shared" si="18"/>
        <v>102743617</v>
      </c>
      <c r="BW10" s="29">
        <f t="shared" si="56"/>
        <v>10274362</v>
      </c>
      <c r="BX10" s="27">
        <f t="shared" si="41"/>
        <v>123179436</v>
      </c>
      <c r="BY10" s="57">
        <f t="shared" si="42"/>
        <v>0</v>
      </c>
      <c r="CA10" s="28">
        <v>5</v>
      </c>
      <c r="CB10" s="29">
        <f t="shared" si="19"/>
        <v>10161457</v>
      </c>
      <c r="CC10" s="29">
        <f t="shared" si="20"/>
        <v>102743617</v>
      </c>
      <c r="CD10" s="29">
        <f t="shared" si="57"/>
        <v>10274362</v>
      </c>
      <c r="CE10" s="27">
        <f t="shared" si="43"/>
        <v>123179436</v>
      </c>
      <c r="CF10" s="57">
        <f t="shared" si="44"/>
        <v>0</v>
      </c>
    </row>
    <row r="11" spans="1:84" ht="15" customHeight="1" x14ac:dyDescent="0.15">
      <c r="A11" s="43">
        <v>6</v>
      </c>
      <c r="B11" s="43"/>
      <c r="C11" s="66" t="s">
        <v>65</v>
      </c>
      <c r="D11" s="72">
        <v>54.255000000000003</v>
      </c>
      <c r="E11" s="72">
        <v>32.033000000000001</v>
      </c>
      <c r="F11" s="73">
        <v>86.288000000000011</v>
      </c>
      <c r="G11" s="74">
        <f t="shared" si="21"/>
        <v>26.102120000000003</v>
      </c>
      <c r="H11" s="31">
        <v>43.212800000000001</v>
      </c>
      <c r="I11" s="65">
        <v>10620000</v>
      </c>
      <c r="J11" s="65">
        <v>107380000</v>
      </c>
      <c r="K11" s="27">
        <f t="shared" si="45"/>
        <v>118000000</v>
      </c>
      <c r="L11" s="27">
        <f t="shared" si="46"/>
        <v>10738000</v>
      </c>
      <c r="M11" s="27">
        <f t="shared" si="47"/>
        <v>128738000</v>
      </c>
      <c r="N11" s="57">
        <f t="shared" si="48"/>
        <v>0</v>
      </c>
      <c r="O11" s="21"/>
      <c r="P11" s="28">
        <v>6</v>
      </c>
      <c r="Q11" s="29">
        <f t="shared" si="22"/>
        <v>10620521</v>
      </c>
      <c r="R11" s="29">
        <f t="shared" si="23"/>
        <v>107385266</v>
      </c>
      <c r="S11" s="29">
        <f t="shared" si="24"/>
        <v>10738527</v>
      </c>
      <c r="T11" s="29">
        <f t="shared" si="25"/>
        <v>128744314</v>
      </c>
      <c r="U11" s="57">
        <f t="shared" si="26"/>
        <v>0</v>
      </c>
      <c r="W11" s="28">
        <v>6</v>
      </c>
      <c r="X11" s="29">
        <f t="shared" si="3"/>
        <v>9590801</v>
      </c>
      <c r="Y11" s="29">
        <f t="shared" si="4"/>
        <v>96973657</v>
      </c>
      <c r="Z11" s="29">
        <f t="shared" si="49"/>
        <v>9697366</v>
      </c>
      <c r="AA11" s="27">
        <f t="shared" si="27"/>
        <v>116261824</v>
      </c>
      <c r="AB11" s="57">
        <f t="shared" si="28"/>
        <v>0</v>
      </c>
      <c r="AD11" s="28">
        <v>6</v>
      </c>
      <c r="AE11" s="29">
        <f t="shared" si="5"/>
        <v>8660891</v>
      </c>
      <c r="AF11" s="29">
        <f t="shared" si="6"/>
        <v>87571228</v>
      </c>
      <c r="AG11" s="29">
        <f t="shared" si="50"/>
        <v>8757123</v>
      </c>
      <c r="AH11" s="27">
        <f t="shared" si="29"/>
        <v>104989242</v>
      </c>
      <c r="AI11" s="57">
        <f t="shared" si="30"/>
        <v>0</v>
      </c>
      <c r="AK11" s="28">
        <v>6</v>
      </c>
      <c r="AL11" s="29">
        <f t="shared" si="7"/>
        <v>7820949</v>
      </c>
      <c r="AM11" s="29">
        <f t="shared" si="8"/>
        <v>79078482</v>
      </c>
      <c r="AN11" s="29">
        <f t="shared" si="51"/>
        <v>7907848</v>
      </c>
      <c r="AO11" s="27">
        <f t="shared" si="31"/>
        <v>94807279</v>
      </c>
      <c r="AP11" s="57">
        <f t="shared" si="32"/>
        <v>0</v>
      </c>
      <c r="AR11" s="28">
        <v>6</v>
      </c>
      <c r="AS11" s="29">
        <f t="shared" si="9"/>
        <v>7062541</v>
      </c>
      <c r="AT11" s="29">
        <f t="shared" si="10"/>
        <v>71410136</v>
      </c>
      <c r="AU11" s="29">
        <f t="shared" si="52"/>
        <v>7141014</v>
      </c>
      <c r="AV11" s="27">
        <f t="shared" si="33"/>
        <v>85613691</v>
      </c>
      <c r="AW11" s="57">
        <f t="shared" si="34"/>
        <v>0</v>
      </c>
      <c r="AY11" s="28">
        <v>6</v>
      </c>
      <c r="AZ11" s="29">
        <f t="shared" si="11"/>
        <v>6377936</v>
      </c>
      <c r="BA11" s="29">
        <f t="shared" si="12"/>
        <v>64488015</v>
      </c>
      <c r="BB11" s="29">
        <f t="shared" si="53"/>
        <v>6448802</v>
      </c>
      <c r="BC11" s="27">
        <f t="shared" si="35"/>
        <v>77314753</v>
      </c>
      <c r="BD11" s="57">
        <f t="shared" si="36"/>
        <v>0</v>
      </c>
      <c r="BF11" s="28">
        <v>6</v>
      </c>
      <c r="BG11" s="29">
        <f t="shared" si="13"/>
        <v>6377936</v>
      </c>
      <c r="BH11" s="29">
        <f t="shared" si="14"/>
        <v>64488015</v>
      </c>
      <c r="BI11" s="29">
        <f t="shared" si="54"/>
        <v>6448802</v>
      </c>
      <c r="BJ11" s="27">
        <f t="shared" si="37"/>
        <v>77314753</v>
      </c>
      <c r="BK11" s="57">
        <f t="shared" si="38"/>
        <v>0</v>
      </c>
      <c r="BM11" s="28">
        <v>6</v>
      </c>
      <c r="BN11" s="29">
        <f t="shared" si="15"/>
        <v>6377936</v>
      </c>
      <c r="BO11" s="29">
        <f t="shared" si="16"/>
        <v>64488015</v>
      </c>
      <c r="BP11" s="29">
        <f t="shared" si="55"/>
        <v>6448802</v>
      </c>
      <c r="BQ11" s="27">
        <f t="shared" si="39"/>
        <v>77314753</v>
      </c>
      <c r="BR11" s="57">
        <f t="shared" si="40"/>
        <v>0</v>
      </c>
      <c r="BT11" s="28">
        <v>6</v>
      </c>
      <c r="BU11" s="29">
        <f t="shared" si="17"/>
        <v>6377936</v>
      </c>
      <c r="BV11" s="29">
        <f t="shared" si="18"/>
        <v>64488015</v>
      </c>
      <c r="BW11" s="29">
        <f t="shared" si="56"/>
        <v>6448802</v>
      </c>
      <c r="BX11" s="27">
        <f t="shared" si="41"/>
        <v>77314753</v>
      </c>
      <c r="BY11" s="57">
        <f t="shared" si="42"/>
        <v>0</v>
      </c>
      <c r="CA11" s="28">
        <v>6</v>
      </c>
      <c r="CB11" s="29">
        <f t="shared" si="19"/>
        <v>6377936</v>
      </c>
      <c r="CC11" s="29">
        <f t="shared" si="20"/>
        <v>64488015</v>
      </c>
      <c r="CD11" s="29">
        <f t="shared" si="57"/>
        <v>6448802</v>
      </c>
      <c r="CE11" s="27">
        <f t="shared" si="43"/>
        <v>77314753</v>
      </c>
      <c r="CF11" s="57">
        <f t="shared" si="44"/>
        <v>0</v>
      </c>
    </row>
    <row r="12" spans="1:84" ht="15" customHeight="1" x14ac:dyDescent="0.15">
      <c r="A12" s="43">
        <v>7</v>
      </c>
      <c r="B12" s="43"/>
      <c r="C12" s="66" t="s">
        <v>66</v>
      </c>
      <c r="D12" s="72">
        <v>51.524999999999999</v>
      </c>
      <c r="E12" s="72">
        <v>30.421199999999999</v>
      </c>
      <c r="F12" s="73">
        <v>81.946200000000005</v>
      </c>
      <c r="G12" s="74">
        <f t="shared" si="21"/>
        <v>24.788725500000002</v>
      </c>
      <c r="H12" s="31">
        <v>41.038400000000003</v>
      </c>
      <c r="I12" s="65">
        <v>9810000</v>
      </c>
      <c r="J12" s="65">
        <v>99190000</v>
      </c>
      <c r="K12" s="27">
        <f t="shared" si="45"/>
        <v>109000000</v>
      </c>
      <c r="L12" s="27">
        <f t="shared" si="46"/>
        <v>9919000</v>
      </c>
      <c r="M12" s="27">
        <f t="shared" si="47"/>
        <v>118919000</v>
      </c>
      <c r="N12" s="57">
        <f t="shared" si="48"/>
        <v>0</v>
      </c>
      <c r="O12" s="21"/>
      <c r="P12" s="28">
        <v>7</v>
      </c>
      <c r="Q12" s="29">
        <f t="shared" si="22"/>
        <v>9810481</v>
      </c>
      <c r="R12" s="29">
        <f t="shared" si="23"/>
        <v>99194865</v>
      </c>
      <c r="S12" s="29">
        <f t="shared" si="24"/>
        <v>9919487</v>
      </c>
      <c r="T12" s="29">
        <f t="shared" si="25"/>
        <v>118924833</v>
      </c>
      <c r="U12" s="57">
        <f t="shared" si="26"/>
        <v>0</v>
      </c>
      <c r="W12" s="28">
        <v>7</v>
      </c>
      <c r="X12" s="29">
        <f t="shared" si="3"/>
        <v>8859299</v>
      </c>
      <c r="Y12" s="29">
        <f t="shared" si="4"/>
        <v>89577361</v>
      </c>
      <c r="Z12" s="29">
        <f t="shared" si="49"/>
        <v>8957736</v>
      </c>
      <c r="AA12" s="27">
        <f t="shared" si="27"/>
        <v>107394396</v>
      </c>
      <c r="AB12" s="57">
        <f t="shared" si="28"/>
        <v>0</v>
      </c>
      <c r="AD12" s="28">
        <v>7</v>
      </c>
      <c r="AE12" s="29">
        <f t="shared" si="5"/>
        <v>8000314</v>
      </c>
      <c r="AF12" s="29">
        <f t="shared" si="6"/>
        <v>80892066</v>
      </c>
      <c r="AG12" s="29">
        <f t="shared" si="50"/>
        <v>8089207</v>
      </c>
      <c r="AH12" s="27">
        <f t="shared" si="29"/>
        <v>96981587</v>
      </c>
      <c r="AI12" s="57">
        <f t="shared" si="30"/>
        <v>0</v>
      </c>
      <c r="AK12" s="28">
        <v>7</v>
      </c>
      <c r="AL12" s="29">
        <f t="shared" si="7"/>
        <v>7224436</v>
      </c>
      <c r="AM12" s="29">
        <f t="shared" si="8"/>
        <v>73047072</v>
      </c>
      <c r="AN12" s="29">
        <f t="shared" si="51"/>
        <v>7304707</v>
      </c>
      <c r="AO12" s="27">
        <f t="shared" si="31"/>
        <v>87576215</v>
      </c>
      <c r="AP12" s="57">
        <f t="shared" si="32"/>
        <v>0</v>
      </c>
      <c r="AR12" s="28">
        <v>7</v>
      </c>
      <c r="AS12" s="29">
        <f t="shared" si="9"/>
        <v>6523873</v>
      </c>
      <c r="AT12" s="29">
        <f t="shared" si="10"/>
        <v>65963600</v>
      </c>
      <c r="AU12" s="29">
        <f t="shared" si="52"/>
        <v>6596360</v>
      </c>
      <c r="AV12" s="27">
        <f t="shared" si="33"/>
        <v>79083833</v>
      </c>
      <c r="AW12" s="57">
        <f t="shared" si="34"/>
        <v>0</v>
      </c>
      <c r="AY12" s="28">
        <v>7</v>
      </c>
      <c r="AZ12" s="29">
        <f t="shared" si="11"/>
        <v>5891483</v>
      </c>
      <c r="BA12" s="29">
        <f t="shared" si="12"/>
        <v>59569438</v>
      </c>
      <c r="BB12" s="29">
        <f t="shared" si="53"/>
        <v>5956944</v>
      </c>
      <c r="BC12" s="27">
        <f t="shared" si="35"/>
        <v>71417865</v>
      </c>
      <c r="BD12" s="57">
        <f t="shared" si="36"/>
        <v>0</v>
      </c>
      <c r="BF12" s="28">
        <v>7</v>
      </c>
      <c r="BG12" s="29">
        <f t="shared" si="13"/>
        <v>5891483</v>
      </c>
      <c r="BH12" s="29">
        <f t="shared" si="14"/>
        <v>59569438</v>
      </c>
      <c r="BI12" s="29">
        <f t="shared" si="54"/>
        <v>5956944</v>
      </c>
      <c r="BJ12" s="27">
        <f t="shared" si="37"/>
        <v>71417865</v>
      </c>
      <c r="BK12" s="57">
        <f t="shared" si="38"/>
        <v>0</v>
      </c>
      <c r="BM12" s="28">
        <v>7</v>
      </c>
      <c r="BN12" s="29">
        <f t="shared" si="15"/>
        <v>5891483</v>
      </c>
      <c r="BO12" s="29">
        <f t="shared" si="16"/>
        <v>59569438</v>
      </c>
      <c r="BP12" s="29">
        <f t="shared" si="55"/>
        <v>5956944</v>
      </c>
      <c r="BQ12" s="27">
        <f t="shared" si="39"/>
        <v>71417865</v>
      </c>
      <c r="BR12" s="57">
        <f t="shared" si="40"/>
        <v>0</v>
      </c>
      <c r="BT12" s="28">
        <v>7</v>
      </c>
      <c r="BU12" s="29">
        <f t="shared" si="17"/>
        <v>5891483</v>
      </c>
      <c r="BV12" s="29">
        <f t="shared" si="18"/>
        <v>59569438</v>
      </c>
      <c r="BW12" s="29">
        <f t="shared" si="56"/>
        <v>5956944</v>
      </c>
      <c r="BX12" s="27">
        <f t="shared" si="41"/>
        <v>71417865</v>
      </c>
      <c r="BY12" s="57">
        <f t="shared" si="42"/>
        <v>0</v>
      </c>
      <c r="CA12" s="28">
        <v>7</v>
      </c>
      <c r="CB12" s="29">
        <f t="shared" si="19"/>
        <v>5891483</v>
      </c>
      <c r="CC12" s="29">
        <f t="shared" si="20"/>
        <v>59569438</v>
      </c>
      <c r="CD12" s="29">
        <f t="shared" si="57"/>
        <v>5956944</v>
      </c>
      <c r="CE12" s="27">
        <f t="shared" si="43"/>
        <v>71417865</v>
      </c>
      <c r="CF12" s="57">
        <f t="shared" si="44"/>
        <v>0</v>
      </c>
    </row>
    <row r="13" spans="1:84" ht="15" customHeight="1" x14ac:dyDescent="0.15">
      <c r="A13" s="43">
        <v>8</v>
      </c>
      <c r="B13" s="43"/>
      <c r="C13" s="66" t="s">
        <v>141</v>
      </c>
      <c r="D13" s="72">
        <v>43.55</v>
      </c>
      <c r="E13" s="72">
        <v>25.048400000000001</v>
      </c>
      <c r="F13" s="73">
        <v>68.598399999999998</v>
      </c>
      <c r="G13" s="74">
        <f t="shared" si="21"/>
        <v>20.751016</v>
      </c>
      <c r="H13" s="31">
        <v>34.686500000000002</v>
      </c>
      <c r="I13" s="65">
        <v>8370000</v>
      </c>
      <c r="J13" s="65">
        <v>84630000</v>
      </c>
      <c r="K13" s="27">
        <f t="shared" si="45"/>
        <v>93000000</v>
      </c>
      <c r="L13" s="27">
        <f t="shared" si="46"/>
        <v>8463000</v>
      </c>
      <c r="M13" s="27">
        <f t="shared" si="47"/>
        <v>101463000</v>
      </c>
      <c r="N13" s="57">
        <f t="shared" si="48"/>
        <v>0</v>
      </c>
      <c r="O13" s="21"/>
      <c r="P13" s="28">
        <v>8</v>
      </c>
      <c r="Q13" s="29">
        <f t="shared" si="22"/>
        <v>8370410</v>
      </c>
      <c r="R13" s="29">
        <f t="shared" si="23"/>
        <v>84634150</v>
      </c>
      <c r="S13" s="29">
        <f t="shared" si="24"/>
        <v>8463415</v>
      </c>
      <c r="T13" s="29">
        <f t="shared" si="25"/>
        <v>101467975</v>
      </c>
      <c r="U13" s="57">
        <f t="shared" si="26"/>
        <v>0</v>
      </c>
      <c r="W13" s="28">
        <v>8</v>
      </c>
      <c r="X13" s="29">
        <f t="shared" si="3"/>
        <v>7558852</v>
      </c>
      <c r="Y13" s="29">
        <f t="shared" si="4"/>
        <v>76428391</v>
      </c>
      <c r="Z13" s="29">
        <f t="shared" si="49"/>
        <v>7642839</v>
      </c>
      <c r="AA13" s="27">
        <f t="shared" si="27"/>
        <v>91630082</v>
      </c>
      <c r="AB13" s="57">
        <f t="shared" si="28"/>
        <v>0</v>
      </c>
      <c r="AD13" s="28">
        <v>8</v>
      </c>
      <c r="AE13" s="29">
        <f t="shared" si="5"/>
        <v>6825956</v>
      </c>
      <c r="AF13" s="29">
        <f t="shared" si="6"/>
        <v>69018001</v>
      </c>
      <c r="AG13" s="29">
        <f t="shared" si="50"/>
        <v>6901800</v>
      </c>
      <c r="AH13" s="27">
        <f t="shared" si="29"/>
        <v>82745757</v>
      </c>
      <c r="AI13" s="57">
        <f t="shared" si="30"/>
        <v>0</v>
      </c>
      <c r="AK13" s="28">
        <v>8</v>
      </c>
      <c r="AL13" s="29">
        <f t="shared" si="7"/>
        <v>6163968</v>
      </c>
      <c r="AM13" s="29">
        <f t="shared" si="8"/>
        <v>62324566</v>
      </c>
      <c r="AN13" s="29">
        <f t="shared" si="51"/>
        <v>6232457</v>
      </c>
      <c r="AO13" s="27">
        <f t="shared" si="31"/>
        <v>74720991</v>
      </c>
      <c r="AP13" s="57">
        <f t="shared" si="32"/>
        <v>0</v>
      </c>
      <c r="AR13" s="28">
        <v>8</v>
      </c>
      <c r="AS13" s="29">
        <f t="shared" si="9"/>
        <v>5566240</v>
      </c>
      <c r="AT13" s="29">
        <f t="shared" si="10"/>
        <v>56280870</v>
      </c>
      <c r="AU13" s="29">
        <f t="shared" si="52"/>
        <v>5628087</v>
      </c>
      <c r="AV13" s="27">
        <f t="shared" si="33"/>
        <v>67475197</v>
      </c>
      <c r="AW13" s="57">
        <f t="shared" si="34"/>
        <v>0</v>
      </c>
      <c r="AY13" s="28">
        <v>8</v>
      </c>
      <c r="AZ13" s="29">
        <f t="shared" si="11"/>
        <v>5026678</v>
      </c>
      <c r="BA13" s="29">
        <f t="shared" si="12"/>
        <v>50825300</v>
      </c>
      <c r="BB13" s="29">
        <f t="shared" si="53"/>
        <v>5082530</v>
      </c>
      <c r="BC13" s="27">
        <f t="shared" si="35"/>
        <v>60934508</v>
      </c>
      <c r="BD13" s="57">
        <f t="shared" si="36"/>
        <v>0</v>
      </c>
      <c r="BF13" s="28">
        <v>8</v>
      </c>
      <c r="BG13" s="29">
        <f t="shared" si="13"/>
        <v>5026678</v>
      </c>
      <c r="BH13" s="29">
        <f t="shared" si="14"/>
        <v>50825300</v>
      </c>
      <c r="BI13" s="29">
        <f t="shared" si="54"/>
        <v>5082530</v>
      </c>
      <c r="BJ13" s="27">
        <f t="shared" si="37"/>
        <v>60934508</v>
      </c>
      <c r="BK13" s="57">
        <f t="shared" si="38"/>
        <v>0</v>
      </c>
      <c r="BM13" s="28">
        <v>8</v>
      </c>
      <c r="BN13" s="29">
        <f t="shared" si="15"/>
        <v>5026678</v>
      </c>
      <c r="BO13" s="29">
        <f t="shared" si="16"/>
        <v>50825300</v>
      </c>
      <c r="BP13" s="29">
        <f t="shared" si="55"/>
        <v>5082530</v>
      </c>
      <c r="BQ13" s="27">
        <f t="shared" si="39"/>
        <v>60934508</v>
      </c>
      <c r="BR13" s="57">
        <f t="shared" si="40"/>
        <v>0</v>
      </c>
      <c r="BT13" s="28">
        <v>8</v>
      </c>
      <c r="BU13" s="29">
        <f t="shared" si="17"/>
        <v>5026678</v>
      </c>
      <c r="BV13" s="29">
        <f t="shared" si="18"/>
        <v>50825300</v>
      </c>
      <c r="BW13" s="29">
        <f t="shared" si="56"/>
        <v>5082530</v>
      </c>
      <c r="BX13" s="27">
        <f t="shared" si="41"/>
        <v>60934508</v>
      </c>
      <c r="BY13" s="57">
        <f t="shared" si="42"/>
        <v>0</v>
      </c>
      <c r="CA13" s="28">
        <v>8</v>
      </c>
      <c r="CB13" s="29">
        <f t="shared" si="19"/>
        <v>5026678</v>
      </c>
      <c r="CC13" s="29">
        <f t="shared" si="20"/>
        <v>50825300</v>
      </c>
      <c r="CD13" s="29">
        <f t="shared" si="57"/>
        <v>5082530</v>
      </c>
      <c r="CE13" s="27">
        <f t="shared" si="43"/>
        <v>60934508</v>
      </c>
      <c r="CF13" s="57">
        <f t="shared" si="44"/>
        <v>0</v>
      </c>
    </row>
    <row r="14" spans="1:84" ht="15" customHeight="1" x14ac:dyDescent="0.15">
      <c r="A14" s="43">
        <v>9</v>
      </c>
      <c r="B14" s="43"/>
      <c r="C14" s="66" t="s">
        <v>67</v>
      </c>
      <c r="D14" s="72">
        <v>97.8506</v>
      </c>
      <c r="E14" s="72">
        <v>51.481200000000001</v>
      </c>
      <c r="F14" s="73">
        <v>149.33179999999999</v>
      </c>
      <c r="G14" s="74">
        <f t="shared" si="21"/>
        <v>45.172869499999997</v>
      </c>
      <c r="H14" s="31">
        <v>77.935599999999994</v>
      </c>
      <c r="I14" s="65">
        <v>17820000</v>
      </c>
      <c r="J14" s="65">
        <v>180180000</v>
      </c>
      <c r="K14" s="27">
        <f t="shared" si="45"/>
        <v>198000000</v>
      </c>
      <c r="L14" s="27">
        <f t="shared" si="46"/>
        <v>18018000</v>
      </c>
      <c r="M14" s="27">
        <f t="shared" si="47"/>
        <v>216018000</v>
      </c>
      <c r="N14" s="57">
        <f t="shared" si="48"/>
        <v>0</v>
      </c>
      <c r="O14" s="21"/>
      <c r="P14" s="28">
        <v>9</v>
      </c>
      <c r="Q14" s="29">
        <f t="shared" si="22"/>
        <v>17820874</v>
      </c>
      <c r="R14" s="29">
        <f t="shared" si="23"/>
        <v>180188837</v>
      </c>
      <c r="S14" s="29">
        <f t="shared" si="24"/>
        <v>18018884</v>
      </c>
      <c r="T14" s="29">
        <f t="shared" si="25"/>
        <v>216028595</v>
      </c>
      <c r="U14" s="57">
        <f t="shared" si="26"/>
        <v>0</v>
      </c>
      <c r="W14" s="28">
        <v>9</v>
      </c>
      <c r="X14" s="29">
        <f t="shared" si="3"/>
        <v>16093039</v>
      </c>
      <c r="Y14" s="29">
        <f t="shared" si="4"/>
        <v>162718509</v>
      </c>
      <c r="Z14" s="29">
        <f t="shared" si="49"/>
        <v>16271851</v>
      </c>
      <c r="AA14" s="27">
        <f t="shared" si="27"/>
        <v>195083399</v>
      </c>
      <c r="AB14" s="57">
        <f t="shared" si="28"/>
        <v>0</v>
      </c>
      <c r="AD14" s="28">
        <v>9</v>
      </c>
      <c r="AE14" s="29">
        <f t="shared" si="5"/>
        <v>14532681</v>
      </c>
      <c r="AF14" s="29">
        <f t="shared" si="6"/>
        <v>146941552</v>
      </c>
      <c r="AG14" s="29">
        <f t="shared" si="50"/>
        <v>14694155</v>
      </c>
      <c r="AH14" s="27">
        <f t="shared" si="29"/>
        <v>176168388</v>
      </c>
      <c r="AI14" s="57">
        <f t="shared" si="30"/>
        <v>0</v>
      </c>
      <c r="AK14" s="28">
        <v>9</v>
      </c>
      <c r="AL14" s="29">
        <f t="shared" si="7"/>
        <v>13123287</v>
      </c>
      <c r="AM14" s="29">
        <f t="shared" si="8"/>
        <v>132691012</v>
      </c>
      <c r="AN14" s="29">
        <f t="shared" si="51"/>
        <v>13269101</v>
      </c>
      <c r="AO14" s="27">
        <f t="shared" si="31"/>
        <v>159083400</v>
      </c>
      <c r="AP14" s="57">
        <f t="shared" si="32"/>
        <v>0</v>
      </c>
      <c r="AR14" s="28">
        <v>9</v>
      </c>
      <c r="AS14" s="29">
        <f t="shared" si="9"/>
        <v>11850704</v>
      </c>
      <c r="AT14" s="29">
        <f t="shared" si="10"/>
        <v>119823788</v>
      </c>
      <c r="AU14" s="29">
        <f t="shared" si="52"/>
        <v>11982379</v>
      </c>
      <c r="AV14" s="27">
        <f t="shared" si="33"/>
        <v>143656871</v>
      </c>
      <c r="AW14" s="57">
        <f t="shared" si="34"/>
        <v>0</v>
      </c>
      <c r="AY14" s="28">
        <v>9</v>
      </c>
      <c r="AZ14" s="29">
        <f t="shared" si="11"/>
        <v>10701960</v>
      </c>
      <c r="BA14" s="29">
        <f t="shared" si="12"/>
        <v>108208703</v>
      </c>
      <c r="BB14" s="29">
        <f t="shared" si="53"/>
        <v>10820870</v>
      </c>
      <c r="BC14" s="27">
        <f t="shared" si="35"/>
        <v>129731533</v>
      </c>
      <c r="BD14" s="57">
        <f t="shared" si="36"/>
        <v>0</v>
      </c>
      <c r="BF14" s="28">
        <v>9</v>
      </c>
      <c r="BG14" s="29">
        <f t="shared" si="13"/>
        <v>10701960</v>
      </c>
      <c r="BH14" s="29">
        <f t="shared" si="14"/>
        <v>108208703</v>
      </c>
      <c r="BI14" s="29">
        <f t="shared" si="54"/>
        <v>10820870</v>
      </c>
      <c r="BJ14" s="27">
        <f t="shared" si="37"/>
        <v>129731533</v>
      </c>
      <c r="BK14" s="57">
        <f t="shared" si="38"/>
        <v>0</v>
      </c>
      <c r="BM14" s="28">
        <v>9</v>
      </c>
      <c r="BN14" s="29">
        <f t="shared" si="15"/>
        <v>10701960</v>
      </c>
      <c r="BO14" s="29">
        <f t="shared" si="16"/>
        <v>108208703</v>
      </c>
      <c r="BP14" s="29">
        <f t="shared" si="55"/>
        <v>10820870</v>
      </c>
      <c r="BQ14" s="27">
        <f t="shared" si="39"/>
        <v>129731533</v>
      </c>
      <c r="BR14" s="57">
        <f t="shared" si="40"/>
        <v>0</v>
      </c>
      <c r="BT14" s="28">
        <v>9</v>
      </c>
      <c r="BU14" s="29">
        <f t="shared" si="17"/>
        <v>10701960</v>
      </c>
      <c r="BV14" s="29">
        <f t="shared" si="18"/>
        <v>108208703</v>
      </c>
      <c r="BW14" s="29">
        <f t="shared" si="56"/>
        <v>10820870</v>
      </c>
      <c r="BX14" s="27">
        <f t="shared" si="41"/>
        <v>129731533</v>
      </c>
      <c r="BY14" s="57">
        <f t="shared" si="42"/>
        <v>0</v>
      </c>
      <c r="CA14" s="28">
        <v>9</v>
      </c>
      <c r="CB14" s="29">
        <f t="shared" si="19"/>
        <v>10701960</v>
      </c>
      <c r="CC14" s="29">
        <f t="shared" si="20"/>
        <v>108208703</v>
      </c>
      <c r="CD14" s="29">
        <f t="shared" si="57"/>
        <v>10820870</v>
      </c>
      <c r="CE14" s="27">
        <f t="shared" si="43"/>
        <v>129731533</v>
      </c>
      <c r="CF14" s="57">
        <f t="shared" si="44"/>
        <v>0</v>
      </c>
    </row>
    <row r="15" spans="1:84" ht="15" customHeight="1" x14ac:dyDescent="0.15">
      <c r="A15" s="43">
        <v>10</v>
      </c>
      <c r="B15" s="43"/>
      <c r="C15" s="66" t="s">
        <v>68</v>
      </c>
      <c r="D15" s="72">
        <v>82.832499999999996</v>
      </c>
      <c r="E15" s="72">
        <v>43.579900000000002</v>
      </c>
      <c r="F15" s="73">
        <v>126.41239999999999</v>
      </c>
      <c r="G15" s="74">
        <f t="shared" si="21"/>
        <v>38.239750999999998</v>
      </c>
      <c r="H15" s="31">
        <v>65.974000000000004</v>
      </c>
      <c r="I15" s="65">
        <v>18630000</v>
      </c>
      <c r="J15" s="65">
        <v>188370000</v>
      </c>
      <c r="K15" s="27">
        <f t="shared" si="45"/>
        <v>207000000</v>
      </c>
      <c r="L15" s="27">
        <f t="shared" si="46"/>
        <v>18837000</v>
      </c>
      <c r="M15" s="27">
        <f t="shared" si="47"/>
        <v>225837000</v>
      </c>
      <c r="N15" s="57">
        <f t="shared" si="48"/>
        <v>0</v>
      </c>
      <c r="O15" s="21"/>
      <c r="P15" s="28">
        <v>10</v>
      </c>
      <c r="Q15" s="29">
        <f t="shared" si="22"/>
        <v>18630914</v>
      </c>
      <c r="R15" s="29">
        <f t="shared" si="23"/>
        <v>188379238</v>
      </c>
      <c r="S15" s="29">
        <f t="shared" si="24"/>
        <v>18837924</v>
      </c>
      <c r="T15" s="29">
        <f t="shared" si="25"/>
        <v>225848076</v>
      </c>
      <c r="U15" s="57">
        <f t="shared" si="26"/>
        <v>0</v>
      </c>
      <c r="W15" s="28">
        <v>10</v>
      </c>
      <c r="X15" s="29">
        <f t="shared" si="3"/>
        <v>16824541</v>
      </c>
      <c r="Y15" s="29">
        <f t="shared" si="4"/>
        <v>170114805</v>
      </c>
      <c r="Z15" s="29">
        <f t="shared" si="49"/>
        <v>17011481</v>
      </c>
      <c r="AA15" s="27">
        <f t="shared" si="27"/>
        <v>203950827</v>
      </c>
      <c r="AB15" s="57">
        <f t="shared" si="28"/>
        <v>0</v>
      </c>
      <c r="AD15" s="28">
        <v>10</v>
      </c>
      <c r="AE15" s="29">
        <f t="shared" si="5"/>
        <v>15193257</v>
      </c>
      <c r="AF15" s="29">
        <f t="shared" si="6"/>
        <v>153620713</v>
      </c>
      <c r="AG15" s="29">
        <f t="shared" si="50"/>
        <v>15362071</v>
      </c>
      <c r="AH15" s="27">
        <f t="shared" si="29"/>
        <v>184176041</v>
      </c>
      <c r="AI15" s="57">
        <f t="shared" si="30"/>
        <v>0</v>
      </c>
      <c r="AK15" s="28">
        <v>10</v>
      </c>
      <c r="AL15" s="29">
        <f t="shared" si="7"/>
        <v>13719800</v>
      </c>
      <c r="AM15" s="29">
        <f t="shared" si="8"/>
        <v>138722421</v>
      </c>
      <c r="AN15" s="29">
        <f t="shared" si="51"/>
        <v>13872242</v>
      </c>
      <c r="AO15" s="27">
        <f t="shared" si="31"/>
        <v>166314463</v>
      </c>
      <c r="AP15" s="57">
        <f t="shared" si="32"/>
        <v>0</v>
      </c>
      <c r="AR15" s="28">
        <v>10</v>
      </c>
      <c r="AS15" s="29">
        <f t="shared" si="9"/>
        <v>12389373</v>
      </c>
      <c r="AT15" s="29">
        <f t="shared" si="10"/>
        <v>125270323</v>
      </c>
      <c r="AU15" s="29">
        <f t="shared" si="52"/>
        <v>12527032</v>
      </c>
      <c r="AV15" s="27">
        <f t="shared" si="33"/>
        <v>150186728</v>
      </c>
      <c r="AW15" s="57">
        <f t="shared" si="34"/>
        <v>0</v>
      </c>
      <c r="AY15" s="28">
        <v>10</v>
      </c>
      <c r="AZ15" s="29">
        <f t="shared" si="11"/>
        <v>11188412</v>
      </c>
      <c r="BA15" s="29">
        <f t="shared" si="12"/>
        <v>113127280</v>
      </c>
      <c r="BB15" s="29">
        <f t="shared" si="53"/>
        <v>11312728</v>
      </c>
      <c r="BC15" s="27">
        <f t="shared" si="35"/>
        <v>135628420</v>
      </c>
      <c r="BD15" s="57">
        <f t="shared" si="36"/>
        <v>0</v>
      </c>
      <c r="BF15" s="28">
        <v>10</v>
      </c>
      <c r="BG15" s="29">
        <f t="shared" si="13"/>
        <v>11188412</v>
      </c>
      <c r="BH15" s="29">
        <f t="shared" si="14"/>
        <v>113127280</v>
      </c>
      <c r="BI15" s="29">
        <f t="shared" si="54"/>
        <v>11312728</v>
      </c>
      <c r="BJ15" s="27">
        <f t="shared" si="37"/>
        <v>135628420</v>
      </c>
      <c r="BK15" s="57">
        <f t="shared" si="38"/>
        <v>0</v>
      </c>
      <c r="BM15" s="28">
        <v>10</v>
      </c>
      <c r="BN15" s="29">
        <f t="shared" si="15"/>
        <v>11188412</v>
      </c>
      <c r="BO15" s="29">
        <f t="shared" si="16"/>
        <v>113127280</v>
      </c>
      <c r="BP15" s="29">
        <f t="shared" si="55"/>
        <v>11312728</v>
      </c>
      <c r="BQ15" s="27">
        <f t="shared" si="39"/>
        <v>135628420</v>
      </c>
      <c r="BR15" s="57">
        <f t="shared" si="40"/>
        <v>0</v>
      </c>
      <c r="BT15" s="28">
        <v>10</v>
      </c>
      <c r="BU15" s="29">
        <f t="shared" si="17"/>
        <v>11188412</v>
      </c>
      <c r="BV15" s="29">
        <f t="shared" si="18"/>
        <v>113127280</v>
      </c>
      <c r="BW15" s="29">
        <f t="shared" si="56"/>
        <v>11312728</v>
      </c>
      <c r="BX15" s="27">
        <f t="shared" si="41"/>
        <v>135628420</v>
      </c>
      <c r="BY15" s="57">
        <f t="shared" si="42"/>
        <v>0</v>
      </c>
      <c r="CA15" s="28">
        <v>10</v>
      </c>
      <c r="CB15" s="29">
        <f t="shared" si="19"/>
        <v>11188412</v>
      </c>
      <c r="CC15" s="29">
        <f t="shared" si="20"/>
        <v>113127280</v>
      </c>
      <c r="CD15" s="29">
        <f t="shared" si="57"/>
        <v>11312728</v>
      </c>
      <c r="CE15" s="27">
        <f t="shared" si="43"/>
        <v>135628420</v>
      </c>
      <c r="CF15" s="57">
        <f t="shared" si="44"/>
        <v>0</v>
      </c>
    </row>
    <row r="16" spans="1:84" ht="15" customHeight="1" x14ac:dyDescent="0.15">
      <c r="A16" s="43">
        <v>11</v>
      </c>
      <c r="B16" s="43"/>
      <c r="C16" s="66" t="s">
        <v>69</v>
      </c>
      <c r="D16" s="72">
        <v>81.204999999999998</v>
      </c>
      <c r="E16" s="72">
        <v>46.245199999999997</v>
      </c>
      <c r="F16" s="73">
        <v>127.4502</v>
      </c>
      <c r="G16" s="74">
        <f t="shared" si="21"/>
        <v>38.5536855</v>
      </c>
      <c r="H16" s="31">
        <v>64.677800000000005</v>
      </c>
      <c r="I16" s="65">
        <v>15570000</v>
      </c>
      <c r="J16" s="65">
        <v>157430000</v>
      </c>
      <c r="K16" s="27">
        <f t="shared" si="45"/>
        <v>173000000</v>
      </c>
      <c r="L16" s="27">
        <f>ROUND(J16*0.1,0)</f>
        <v>15743000</v>
      </c>
      <c r="M16" s="27">
        <f t="shared" si="47"/>
        <v>188743000</v>
      </c>
      <c r="N16" s="57">
        <f t="shared" si="48"/>
        <v>0</v>
      </c>
      <c r="O16" s="21"/>
      <c r="P16" s="28">
        <v>11</v>
      </c>
      <c r="Q16" s="29">
        <f t="shared" si="22"/>
        <v>15570764</v>
      </c>
      <c r="R16" s="29">
        <f t="shared" si="23"/>
        <v>157437721</v>
      </c>
      <c r="S16" s="29">
        <f t="shared" si="24"/>
        <v>15743772</v>
      </c>
      <c r="T16" s="29">
        <f t="shared" si="25"/>
        <v>188752257</v>
      </c>
      <c r="U16" s="57">
        <f t="shared" si="26"/>
        <v>0</v>
      </c>
      <c r="W16" s="28">
        <v>11</v>
      </c>
      <c r="X16" s="29">
        <f t="shared" si="3"/>
        <v>14061090</v>
      </c>
      <c r="Y16" s="29">
        <f t="shared" si="4"/>
        <v>142173243</v>
      </c>
      <c r="Z16" s="29">
        <f t="shared" si="49"/>
        <v>14217324</v>
      </c>
      <c r="AA16" s="27">
        <f t="shared" si="27"/>
        <v>170451657</v>
      </c>
      <c r="AB16" s="57">
        <f t="shared" si="28"/>
        <v>0</v>
      </c>
      <c r="AD16" s="28">
        <v>11</v>
      </c>
      <c r="AE16" s="29">
        <f t="shared" si="5"/>
        <v>12697746</v>
      </c>
      <c r="AF16" s="29">
        <f t="shared" si="6"/>
        <v>128388325</v>
      </c>
      <c r="AG16" s="29">
        <f t="shared" si="50"/>
        <v>12838833</v>
      </c>
      <c r="AH16" s="27">
        <f t="shared" si="29"/>
        <v>153924904</v>
      </c>
      <c r="AI16" s="57">
        <f t="shared" si="30"/>
        <v>0</v>
      </c>
      <c r="AK16" s="28">
        <v>11</v>
      </c>
      <c r="AL16" s="29">
        <f t="shared" si="7"/>
        <v>11466306</v>
      </c>
      <c r="AM16" s="29">
        <f t="shared" si="8"/>
        <v>115937096</v>
      </c>
      <c r="AN16" s="29">
        <f t="shared" si="51"/>
        <v>11593710</v>
      </c>
      <c r="AO16" s="27">
        <f t="shared" si="31"/>
        <v>138997112</v>
      </c>
      <c r="AP16" s="57">
        <f t="shared" si="32"/>
        <v>0</v>
      </c>
      <c r="AR16" s="28">
        <v>11</v>
      </c>
      <c r="AS16" s="29">
        <f t="shared" si="9"/>
        <v>10354403</v>
      </c>
      <c r="AT16" s="29">
        <f t="shared" si="10"/>
        <v>104694521</v>
      </c>
      <c r="AU16" s="29">
        <f t="shared" si="52"/>
        <v>10469452</v>
      </c>
      <c r="AV16" s="27">
        <f t="shared" si="33"/>
        <v>125518376</v>
      </c>
      <c r="AW16" s="57">
        <f t="shared" si="34"/>
        <v>0</v>
      </c>
      <c r="AY16" s="28">
        <v>11</v>
      </c>
      <c r="AZ16" s="29">
        <f t="shared" si="11"/>
        <v>9350702</v>
      </c>
      <c r="BA16" s="29">
        <f t="shared" si="12"/>
        <v>94545988</v>
      </c>
      <c r="BB16" s="29">
        <f t="shared" si="53"/>
        <v>9454599</v>
      </c>
      <c r="BC16" s="27">
        <f t="shared" si="35"/>
        <v>113351289</v>
      </c>
      <c r="BD16" s="57">
        <f t="shared" si="36"/>
        <v>0</v>
      </c>
      <c r="BF16" s="28">
        <v>11</v>
      </c>
      <c r="BG16" s="29">
        <f t="shared" si="13"/>
        <v>9350702</v>
      </c>
      <c r="BH16" s="29">
        <f t="shared" si="14"/>
        <v>94545988</v>
      </c>
      <c r="BI16" s="29">
        <f t="shared" si="54"/>
        <v>9454599</v>
      </c>
      <c r="BJ16" s="27">
        <f t="shared" si="37"/>
        <v>113351289</v>
      </c>
      <c r="BK16" s="57">
        <f t="shared" si="38"/>
        <v>0</v>
      </c>
      <c r="BM16" s="28">
        <v>11</v>
      </c>
      <c r="BN16" s="29">
        <f t="shared" si="15"/>
        <v>9350702</v>
      </c>
      <c r="BO16" s="29">
        <f t="shared" si="16"/>
        <v>94545988</v>
      </c>
      <c r="BP16" s="29">
        <f t="shared" si="55"/>
        <v>9454599</v>
      </c>
      <c r="BQ16" s="27">
        <f t="shared" si="39"/>
        <v>113351289</v>
      </c>
      <c r="BR16" s="57">
        <f t="shared" si="40"/>
        <v>0</v>
      </c>
      <c r="BT16" s="28">
        <v>11</v>
      </c>
      <c r="BU16" s="29">
        <f t="shared" si="17"/>
        <v>9350702</v>
      </c>
      <c r="BV16" s="29">
        <f t="shared" si="18"/>
        <v>94545988</v>
      </c>
      <c r="BW16" s="29">
        <f t="shared" si="56"/>
        <v>9454599</v>
      </c>
      <c r="BX16" s="27">
        <f t="shared" si="41"/>
        <v>113351289</v>
      </c>
      <c r="BY16" s="57">
        <f t="shared" si="42"/>
        <v>0</v>
      </c>
      <c r="CA16" s="28">
        <v>11</v>
      </c>
      <c r="CB16" s="29">
        <f t="shared" si="19"/>
        <v>9350702</v>
      </c>
      <c r="CC16" s="29">
        <f t="shared" si="20"/>
        <v>94545988</v>
      </c>
      <c r="CD16" s="29">
        <f t="shared" si="57"/>
        <v>9454599</v>
      </c>
      <c r="CE16" s="27">
        <f t="shared" si="43"/>
        <v>113351289</v>
      </c>
      <c r="CF16" s="57">
        <f t="shared" si="44"/>
        <v>0</v>
      </c>
    </row>
    <row r="17" spans="1:84" ht="15" customHeight="1" x14ac:dyDescent="0.15">
      <c r="A17" s="43">
        <v>12</v>
      </c>
      <c r="B17" s="43"/>
      <c r="C17" s="66" t="s">
        <v>70</v>
      </c>
      <c r="D17" s="72">
        <v>62.946199999999997</v>
      </c>
      <c r="E17" s="72">
        <v>35.847000000000001</v>
      </c>
      <c r="F17" s="73">
        <v>98.793199999999999</v>
      </c>
      <c r="G17" s="74">
        <f t="shared" si="21"/>
        <v>29.884943</v>
      </c>
      <c r="H17" s="31">
        <v>50.135100000000001</v>
      </c>
      <c r="I17" s="65">
        <v>12060000</v>
      </c>
      <c r="J17" s="65">
        <v>121940000</v>
      </c>
      <c r="K17" s="27">
        <f t="shared" si="45"/>
        <v>134000000</v>
      </c>
      <c r="L17" s="27">
        <f t="shared" si="46"/>
        <v>12194000</v>
      </c>
      <c r="M17" s="27">
        <f t="shared" si="47"/>
        <v>146194000</v>
      </c>
      <c r="N17" s="57">
        <f t="shared" si="48"/>
        <v>0</v>
      </c>
      <c r="O17" s="21"/>
      <c r="P17" s="28">
        <v>12</v>
      </c>
      <c r="Q17" s="29">
        <f t="shared" si="22"/>
        <v>12060591</v>
      </c>
      <c r="R17" s="29">
        <f t="shared" si="23"/>
        <v>121945980</v>
      </c>
      <c r="S17" s="29">
        <f t="shared" si="24"/>
        <v>12194598</v>
      </c>
      <c r="T17" s="29">
        <f t="shared" si="25"/>
        <v>146201169</v>
      </c>
      <c r="U17" s="57">
        <f t="shared" si="26"/>
        <v>0</v>
      </c>
      <c r="W17" s="28">
        <v>12</v>
      </c>
      <c r="X17" s="29">
        <f t="shared" si="3"/>
        <v>10891249</v>
      </c>
      <c r="Y17" s="29">
        <f t="shared" si="4"/>
        <v>110122627</v>
      </c>
      <c r="Z17" s="29">
        <f t="shared" si="49"/>
        <v>11012263</v>
      </c>
      <c r="AA17" s="27">
        <f t="shared" si="27"/>
        <v>132026139</v>
      </c>
      <c r="AB17" s="57">
        <f t="shared" si="28"/>
        <v>0</v>
      </c>
      <c r="AD17" s="28">
        <v>12</v>
      </c>
      <c r="AE17" s="29">
        <f t="shared" si="5"/>
        <v>9835249</v>
      </c>
      <c r="AF17" s="29">
        <f t="shared" si="6"/>
        <v>99445292</v>
      </c>
      <c r="AG17" s="29">
        <f t="shared" si="50"/>
        <v>9944529</v>
      </c>
      <c r="AH17" s="27">
        <f t="shared" si="29"/>
        <v>119225070</v>
      </c>
      <c r="AI17" s="57">
        <f t="shared" si="30"/>
        <v>0</v>
      </c>
      <c r="AK17" s="28">
        <v>12</v>
      </c>
      <c r="AL17" s="29">
        <f t="shared" si="7"/>
        <v>8881416</v>
      </c>
      <c r="AM17" s="29">
        <f t="shared" si="8"/>
        <v>89800988</v>
      </c>
      <c r="AN17" s="29">
        <f t="shared" si="51"/>
        <v>8980099</v>
      </c>
      <c r="AO17" s="27">
        <f t="shared" si="31"/>
        <v>107662503</v>
      </c>
      <c r="AP17" s="57">
        <f t="shared" si="32"/>
        <v>0</v>
      </c>
      <c r="AR17" s="28">
        <v>12</v>
      </c>
      <c r="AS17" s="29">
        <f t="shared" si="9"/>
        <v>8020174</v>
      </c>
      <c r="AT17" s="29">
        <f t="shared" si="10"/>
        <v>81092866</v>
      </c>
      <c r="AU17" s="29">
        <f t="shared" si="52"/>
        <v>8109287</v>
      </c>
      <c r="AV17" s="27">
        <f t="shared" si="33"/>
        <v>97222327</v>
      </c>
      <c r="AW17" s="57">
        <f t="shared" si="34"/>
        <v>0</v>
      </c>
      <c r="AY17" s="28">
        <v>12</v>
      </c>
      <c r="AZ17" s="29">
        <f t="shared" si="11"/>
        <v>7242740</v>
      </c>
      <c r="BA17" s="29">
        <f t="shared" si="12"/>
        <v>73232153</v>
      </c>
      <c r="BB17" s="29">
        <f t="shared" si="53"/>
        <v>7323215</v>
      </c>
      <c r="BC17" s="27">
        <f t="shared" si="35"/>
        <v>87798108</v>
      </c>
      <c r="BD17" s="57">
        <f t="shared" si="36"/>
        <v>0</v>
      </c>
      <c r="BF17" s="28">
        <v>12</v>
      </c>
      <c r="BG17" s="29">
        <f t="shared" si="13"/>
        <v>7242740</v>
      </c>
      <c r="BH17" s="29">
        <f t="shared" si="14"/>
        <v>73232153</v>
      </c>
      <c r="BI17" s="29">
        <f t="shared" si="54"/>
        <v>7323215</v>
      </c>
      <c r="BJ17" s="27">
        <f t="shared" si="37"/>
        <v>87798108</v>
      </c>
      <c r="BK17" s="57">
        <f t="shared" si="38"/>
        <v>0</v>
      </c>
      <c r="BM17" s="28">
        <v>12</v>
      </c>
      <c r="BN17" s="29">
        <f t="shared" si="15"/>
        <v>7242740</v>
      </c>
      <c r="BO17" s="29">
        <f t="shared" si="16"/>
        <v>73232153</v>
      </c>
      <c r="BP17" s="29">
        <f t="shared" si="55"/>
        <v>7323215</v>
      </c>
      <c r="BQ17" s="27">
        <f t="shared" si="39"/>
        <v>87798108</v>
      </c>
      <c r="BR17" s="57">
        <f t="shared" si="40"/>
        <v>0</v>
      </c>
      <c r="BT17" s="28">
        <v>12</v>
      </c>
      <c r="BU17" s="29">
        <f t="shared" si="17"/>
        <v>7242740</v>
      </c>
      <c r="BV17" s="29">
        <f t="shared" si="18"/>
        <v>73232153</v>
      </c>
      <c r="BW17" s="29">
        <f t="shared" si="56"/>
        <v>7323215</v>
      </c>
      <c r="BX17" s="27">
        <f t="shared" si="41"/>
        <v>87798108</v>
      </c>
      <c r="BY17" s="57">
        <f t="shared" si="42"/>
        <v>0</v>
      </c>
      <c r="CA17" s="28">
        <v>12</v>
      </c>
      <c r="CB17" s="29">
        <f t="shared" si="19"/>
        <v>7242740</v>
      </c>
      <c r="CC17" s="29">
        <f t="shared" si="20"/>
        <v>73232153</v>
      </c>
      <c r="CD17" s="29">
        <f t="shared" si="57"/>
        <v>7323215</v>
      </c>
      <c r="CE17" s="27">
        <f t="shared" si="43"/>
        <v>87798108</v>
      </c>
      <c r="CF17" s="57">
        <f t="shared" si="44"/>
        <v>0</v>
      </c>
    </row>
    <row r="18" spans="1:84" ht="15" customHeight="1" x14ac:dyDescent="0.15">
      <c r="A18" s="43">
        <v>13</v>
      </c>
      <c r="B18" s="43"/>
      <c r="C18" s="66" t="s">
        <v>142</v>
      </c>
      <c r="D18" s="72">
        <v>43.31</v>
      </c>
      <c r="E18" s="72">
        <v>26.202000000000002</v>
      </c>
      <c r="F18" s="73">
        <v>69.512</v>
      </c>
      <c r="G18" s="74">
        <f t="shared" si="21"/>
        <v>21.027380000000001</v>
      </c>
      <c r="H18" s="31">
        <v>34.4953</v>
      </c>
      <c r="I18" s="65">
        <v>8550000</v>
      </c>
      <c r="J18" s="65">
        <v>86450000</v>
      </c>
      <c r="K18" s="27">
        <f t="shared" si="45"/>
        <v>95000000</v>
      </c>
      <c r="L18" s="27">
        <f t="shared" si="46"/>
        <v>8645000</v>
      </c>
      <c r="M18" s="27">
        <f t="shared" si="47"/>
        <v>103645000</v>
      </c>
      <c r="N18" s="57">
        <f t="shared" si="48"/>
        <v>0</v>
      </c>
      <c r="O18" s="21"/>
      <c r="P18" s="28">
        <v>13</v>
      </c>
      <c r="Q18" s="29">
        <f t="shared" si="22"/>
        <v>8550419</v>
      </c>
      <c r="R18" s="29">
        <f t="shared" si="23"/>
        <v>86454240</v>
      </c>
      <c r="S18" s="29">
        <f t="shared" si="24"/>
        <v>8645424</v>
      </c>
      <c r="T18" s="29">
        <f t="shared" si="25"/>
        <v>103650083</v>
      </c>
      <c r="U18" s="57">
        <f t="shared" si="26"/>
        <v>0</v>
      </c>
      <c r="W18" s="28">
        <v>13</v>
      </c>
      <c r="X18" s="29">
        <f t="shared" si="3"/>
        <v>7721408</v>
      </c>
      <c r="Y18" s="29">
        <f t="shared" si="4"/>
        <v>78072012</v>
      </c>
      <c r="Z18" s="29">
        <f t="shared" si="49"/>
        <v>7807201</v>
      </c>
      <c r="AA18" s="27">
        <f t="shared" si="27"/>
        <v>93600621</v>
      </c>
      <c r="AB18" s="57">
        <f t="shared" si="28"/>
        <v>0</v>
      </c>
      <c r="AD18" s="28">
        <v>13</v>
      </c>
      <c r="AE18" s="29">
        <f t="shared" si="5"/>
        <v>6972751</v>
      </c>
      <c r="AF18" s="29">
        <f t="shared" si="6"/>
        <v>70502260</v>
      </c>
      <c r="AG18" s="29">
        <f t="shared" si="50"/>
        <v>7050226</v>
      </c>
      <c r="AH18" s="27">
        <f t="shared" si="29"/>
        <v>84525237</v>
      </c>
      <c r="AI18" s="57">
        <f t="shared" si="30"/>
        <v>0</v>
      </c>
      <c r="AK18" s="28">
        <v>13</v>
      </c>
      <c r="AL18" s="29">
        <f t="shared" si="7"/>
        <v>6296527</v>
      </c>
      <c r="AM18" s="29">
        <f t="shared" si="8"/>
        <v>63664879</v>
      </c>
      <c r="AN18" s="29">
        <f t="shared" si="51"/>
        <v>6366488</v>
      </c>
      <c r="AO18" s="27">
        <f t="shared" si="31"/>
        <v>76327894</v>
      </c>
      <c r="AP18" s="57">
        <f t="shared" si="32"/>
        <v>0</v>
      </c>
      <c r="AR18" s="28">
        <v>13</v>
      </c>
      <c r="AS18" s="29">
        <f t="shared" si="9"/>
        <v>5685944</v>
      </c>
      <c r="AT18" s="29">
        <f t="shared" si="10"/>
        <v>57491211</v>
      </c>
      <c r="AU18" s="29">
        <f t="shared" si="52"/>
        <v>5749121</v>
      </c>
      <c r="AV18" s="27">
        <f t="shared" si="33"/>
        <v>68926276</v>
      </c>
      <c r="AW18" s="57">
        <f t="shared" si="34"/>
        <v>0</v>
      </c>
      <c r="AY18" s="28">
        <v>13</v>
      </c>
      <c r="AZ18" s="29">
        <f t="shared" si="11"/>
        <v>5134779</v>
      </c>
      <c r="BA18" s="29">
        <f t="shared" si="12"/>
        <v>51918317</v>
      </c>
      <c r="BB18" s="29">
        <f t="shared" si="53"/>
        <v>5191832</v>
      </c>
      <c r="BC18" s="27">
        <f t="shared" si="35"/>
        <v>62244928</v>
      </c>
      <c r="BD18" s="57">
        <f t="shared" si="36"/>
        <v>0</v>
      </c>
      <c r="BF18" s="28">
        <v>13</v>
      </c>
      <c r="BG18" s="29">
        <f t="shared" si="13"/>
        <v>5134779</v>
      </c>
      <c r="BH18" s="29">
        <f t="shared" si="14"/>
        <v>51918317</v>
      </c>
      <c r="BI18" s="29">
        <f t="shared" si="54"/>
        <v>5191832</v>
      </c>
      <c r="BJ18" s="27">
        <f t="shared" si="37"/>
        <v>62244928</v>
      </c>
      <c r="BK18" s="57">
        <f t="shared" si="38"/>
        <v>0</v>
      </c>
      <c r="BM18" s="28">
        <v>13</v>
      </c>
      <c r="BN18" s="29">
        <f t="shared" si="15"/>
        <v>5134779</v>
      </c>
      <c r="BO18" s="29">
        <f t="shared" si="16"/>
        <v>51918317</v>
      </c>
      <c r="BP18" s="29">
        <f t="shared" si="55"/>
        <v>5191832</v>
      </c>
      <c r="BQ18" s="27">
        <f t="shared" si="39"/>
        <v>62244928</v>
      </c>
      <c r="BR18" s="57">
        <f t="shared" si="40"/>
        <v>0</v>
      </c>
      <c r="BT18" s="28">
        <v>13</v>
      </c>
      <c r="BU18" s="29">
        <f t="shared" si="17"/>
        <v>5134779</v>
      </c>
      <c r="BV18" s="29">
        <f t="shared" si="18"/>
        <v>51918317</v>
      </c>
      <c r="BW18" s="29">
        <f t="shared" si="56"/>
        <v>5191832</v>
      </c>
      <c r="BX18" s="27">
        <f t="shared" si="41"/>
        <v>62244928</v>
      </c>
      <c r="BY18" s="57">
        <f t="shared" si="42"/>
        <v>0</v>
      </c>
      <c r="CA18" s="28">
        <v>13</v>
      </c>
      <c r="CB18" s="29">
        <f t="shared" si="19"/>
        <v>5134779</v>
      </c>
      <c r="CC18" s="29">
        <f t="shared" si="20"/>
        <v>51918317</v>
      </c>
      <c r="CD18" s="29">
        <f t="shared" si="57"/>
        <v>5191832</v>
      </c>
      <c r="CE18" s="27">
        <f t="shared" si="43"/>
        <v>62244928</v>
      </c>
      <c r="CF18" s="57">
        <f t="shared" si="44"/>
        <v>0</v>
      </c>
    </row>
    <row r="19" spans="1:84" ht="15" customHeight="1" x14ac:dyDescent="0.15">
      <c r="A19" s="43">
        <v>14</v>
      </c>
      <c r="B19" s="43"/>
      <c r="C19" s="66" t="s">
        <v>71</v>
      </c>
      <c r="D19" s="72">
        <v>27.45</v>
      </c>
      <c r="E19" s="72">
        <v>16.6068</v>
      </c>
      <c r="F19" s="73">
        <v>44.056799999999996</v>
      </c>
      <c r="G19" s="74">
        <f t="shared" si="21"/>
        <v>13.327181999999999</v>
      </c>
      <c r="H19" s="31">
        <v>21.863199999999999</v>
      </c>
      <c r="I19" s="65">
        <v>5400000</v>
      </c>
      <c r="J19" s="65">
        <v>54600000</v>
      </c>
      <c r="K19" s="27">
        <f t="shared" si="45"/>
        <v>60000000</v>
      </c>
      <c r="L19" s="27">
        <f t="shared" si="46"/>
        <v>5460000</v>
      </c>
      <c r="M19" s="27">
        <f t="shared" si="47"/>
        <v>65460000</v>
      </c>
      <c r="N19" s="57">
        <f t="shared" si="48"/>
        <v>0</v>
      </c>
      <c r="O19" s="21"/>
      <c r="P19" s="28">
        <v>14</v>
      </c>
      <c r="Q19" s="29">
        <f t="shared" si="22"/>
        <v>5400265</v>
      </c>
      <c r="R19" s="29">
        <f t="shared" si="23"/>
        <v>54602678</v>
      </c>
      <c r="S19" s="29">
        <f t="shared" si="24"/>
        <v>5460268</v>
      </c>
      <c r="T19" s="29">
        <f t="shared" si="25"/>
        <v>65463211</v>
      </c>
      <c r="U19" s="57">
        <f t="shared" si="26"/>
        <v>0</v>
      </c>
      <c r="W19" s="28">
        <v>14</v>
      </c>
      <c r="X19" s="29">
        <f t="shared" si="3"/>
        <v>4876679</v>
      </c>
      <c r="Y19" s="29">
        <f t="shared" si="4"/>
        <v>49308639</v>
      </c>
      <c r="Z19" s="29">
        <f t="shared" si="49"/>
        <v>4930864</v>
      </c>
      <c r="AA19" s="27">
        <f t="shared" si="27"/>
        <v>59116182</v>
      </c>
      <c r="AB19" s="57">
        <f t="shared" si="28"/>
        <v>0</v>
      </c>
      <c r="AD19" s="28">
        <v>14</v>
      </c>
      <c r="AE19" s="29">
        <f t="shared" si="5"/>
        <v>4403843</v>
      </c>
      <c r="AF19" s="29">
        <f t="shared" si="6"/>
        <v>44527743</v>
      </c>
      <c r="AG19" s="29">
        <f t="shared" si="50"/>
        <v>4452774</v>
      </c>
      <c r="AH19" s="27">
        <f t="shared" si="29"/>
        <v>53384360</v>
      </c>
      <c r="AI19" s="57">
        <f t="shared" si="30"/>
        <v>0</v>
      </c>
      <c r="AK19" s="28">
        <v>14</v>
      </c>
      <c r="AL19" s="29">
        <f t="shared" si="7"/>
        <v>3976754</v>
      </c>
      <c r="AM19" s="29">
        <f t="shared" si="8"/>
        <v>40209397</v>
      </c>
      <c r="AN19" s="29">
        <f t="shared" si="51"/>
        <v>4020940</v>
      </c>
      <c r="AO19" s="27">
        <f t="shared" si="31"/>
        <v>48207091</v>
      </c>
      <c r="AP19" s="57">
        <f t="shared" si="32"/>
        <v>0</v>
      </c>
      <c r="AR19" s="28">
        <v>14</v>
      </c>
      <c r="AS19" s="29">
        <f t="shared" si="9"/>
        <v>3591123</v>
      </c>
      <c r="AT19" s="29">
        <f t="shared" si="10"/>
        <v>36310239</v>
      </c>
      <c r="AU19" s="29">
        <f t="shared" si="52"/>
        <v>3631024</v>
      </c>
      <c r="AV19" s="27">
        <f t="shared" si="33"/>
        <v>43532386</v>
      </c>
      <c r="AW19" s="57">
        <f t="shared" si="34"/>
        <v>0</v>
      </c>
      <c r="AY19" s="28">
        <v>14</v>
      </c>
      <c r="AZ19" s="29">
        <f t="shared" si="11"/>
        <v>3243018</v>
      </c>
      <c r="BA19" s="29">
        <f t="shared" si="12"/>
        <v>32790516</v>
      </c>
      <c r="BB19" s="29">
        <f t="shared" si="53"/>
        <v>3279052</v>
      </c>
      <c r="BC19" s="27">
        <f t="shared" si="35"/>
        <v>39312586</v>
      </c>
      <c r="BD19" s="57">
        <f t="shared" si="36"/>
        <v>0</v>
      </c>
      <c r="BF19" s="28">
        <v>14</v>
      </c>
      <c r="BG19" s="29">
        <f t="shared" si="13"/>
        <v>3243018</v>
      </c>
      <c r="BH19" s="29">
        <f t="shared" si="14"/>
        <v>32790516</v>
      </c>
      <c r="BI19" s="29">
        <f t="shared" si="54"/>
        <v>3279052</v>
      </c>
      <c r="BJ19" s="27">
        <f t="shared" si="37"/>
        <v>39312586</v>
      </c>
      <c r="BK19" s="57">
        <f t="shared" si="38"/>
        <v>0</v>
      </c>
      <c r="BM19" s="28">
        <v>14</v>
      </c>
      <c r="BN19" s="29">
        <f t="shared" si="15"/>
        <v>3243018</v>
      </c>
      <c r="BO19" s="29">
        <f t="shared" si="16"/>
        <v>32790516</v>
      </c>
      <c r="BP19" s="29">
        <f t="shared" si="55"/>
        <v>3279052</v>
      </c>
      <c r="BQ19" s="27">
        <f t="shared" si="39"/>
        <v>39312586</v>
      </c>
      <c r="BR19" s="57">
        <f t="shared" si="40"/>
        <v>0</v>
      </c>
      <c r="BT19" s="28">
        <v>14</v>
      </c>
      <c r="BU19" s="29">
        <f t="shared" si="17"/>
        <v>3243018</v>
      </c>
      <c r="BV19" s="29">
        <f t="shared" si="18"/>
        <v>32790516</v>
      </c>
      <c r="BW19" s="29">
        <f t="shared" si="56"/>
        <v>3279052</v>
      </c>
      <c r="BX19" s="27">
        <f t="shared" si="41"/>
        <v>39312586</v>
      </c>
      <c r="BY19" s="57">
        <f t="shared" si="42"/>
        <v>0</v>
      </c>
      <c r="CA19" s="28">
        <v>14</v>
      </c>
      <c r="CB19" s="29">
        <f t="shared" si="19"/>
        <v>3243018</v>
      </c>
      <c r="CC19" s="29">
        <f t="shared" si="20"/>
        <v>32790516</v>
      </c>
      <c r="CD19" s="29">
        <f t="shared" si="57"/>
        <v>3279052</v>
      </c>
      <c r="CE19" s="27">
        <f t="shared" si="43"/>
        <v>39312586</v>
      </c>
      <c r="CF19" s="57">
        <f t="shared" si="44"/>
        <v>0</v>
      </c>
    </row>
    <row r="20" spans="1:84" ht="15" customHeight="1" x14ac:dyDescent="0.15">
      <c r="A20" s="43">
        <v>15</v>
      </c>
      <c r="B20" s="43"/>
      <c r="C20" s="66" t="s">
        <v>72</v>
      </c>
      <c r="D20" s="72">
        <v>51.6</v>
      </c>
      <c r="E20" s="72">
        <v>29.335799999999999</v>
      </c>
      <c r="F20" s="73">
        <v>80.9358</v>
      </c>
      <c r="G20" s="74">
        <f t="shared" si="21"/>
        <v>24.483079499999999</v>
      </c>
      <c r="H20" s="31">
        <v>41.098100000000002</v>
      </c>
      <c r="I20" s="65">
        <v>9720000</v>
      </c>
      <c r="J20" s="65">
        <v>98280000</v>
      </c>
      <c r="K20" s="27">
        <f t="shared" si="45"/>
        <v>108000000</v>
      </c>
      <c r="L20" s="27">
        <f t="shared" si="46"/>
        <v>9828000</v>
      </c>
      <c r="M20" s="27">
        <f t="shared" si="47"/>
        <v>117828000</v>
      </c>
      <c r="N20" s="57">
        <f t="shared" si="48"/>
        <v>0</v>
      </c>
      <c r="O20" s="21"/>
      <c r="P20" s="28">
        <v>15</v>
      </c>
      <c r="Q20" s="29">
        <f t="shared" si="22"/>
        <v>9720477</v>
      </c>
      <c r="R20" s="29">
        <f t="shared" si="23"/>
        <v>98284820</v>
      </c>
      <c r="S20" s="29">
        <f t="shared" si="24"/>
        <v>9828482</v>
      </c>
      <c r="T20" s="29">
        <f t="shared" si="25"/>
        <v>117833779</v>
      </c>
      <c r="U20" s="57">
        <f t="shared" si="26"/>
        <v>0</v>
      </c>
      <c r="W20" s="28">
        <v>15</v>
      </c>
      <c r="X20" s="29">
        <f t="shared" si="3"/>
        <v>8778021</v>
      </c>
      <c r="Y20" s="29">
        <f t="shared" si="4"/>
        <v>88755550</v>
      </c>
      <c r="Z20" s="29">
        <f t="shared" si="49"/>
        <v>8875555</v>
      </c>
      <c r="AA20" s="27">
        <f t="shared" si="27"/>
        <v>106409126</v>
      </c>
      <c r="AB20" s="57">
        <f t="shared" si="28"/>
        <v>0</v>
      </c>
      <c r="AD20" s="28">
        <v>15</v>
      </c>
      <c r="AE20" s="29">
        <f t="shared" si="5"/>
        <v>7926917</v>
      </c>
      <c r="AF20" s="29">
        <f t="shared" si="6"/>
        <v>80149937</v>
      </c>
      <c r="AG20" s="29">
        <f t="shared" si="50"/>
        <v>8014994</v>
      </c>
      <c r="AH20" s="27">
        <f t="shared" si="29"/>
        <v>96091848</v>
      </c>
      <c r="AI20" s="57">
        <f t="shared" si="30"/>
        <v>0</v>
      </c>
      <c r="AK20" s="28">
        <v>15</v>
      </c>
      <c r="AL20" s="29">
        <f t="shared" si="7"/>
        <v>7158156</v>
      </c>
      <c r="AM20" s="29">
        <f t="shared" si="8"/>
        <v>72376915</v>
      </c>
      <c r="AN20" s="29">
        <f t="shared" si="51"/>
        <v>7237692</v>
      </c>
      <c r="AO20" s="27">
        <f t="shared" si="31"/>
        <v>86772763</v>
      </c>
      <c r="AP20" s="57">
        <f t="shared" si="32"/>
        <v>0</v>
      </c>
      <c r="AR20" s="28">
        <v>15</v>
      </c>
      <c r="AS20" s="29">
        <f t="shared" si="9"/>
        <v>6464021</v>
      </c>
      <c r="AT20" s="29">
        <f t="shared" si="10"/>
        <v>65358430</v>
      </c>
      <c r="AU20" s="29">
        <f t="shared" si="52"/>
        <v>6535843</v>
      </c>
      <c r="AV20" s="27">
        <f t="shared" si="33"/>
        <v>78358294</v>
      </c>
      <c r="AW20" s="57">
        <f t="shared" si="34"/>
        <v>0</v>
      </c>
      <c r="AY20" s="28">
        <v>15</v>
      </c>
      <c r="AZ20" s="29">
        <f t="shared" si="11"/>
        <v>5837433</v>
      </c>
      <c r="BA20" s="29">
        <f t="shared" si="12"/>
        <v>59022929</v>
      </c>
      <c r="BB20" s="29">
        <f t="shared" si="53"/>
        <v>5902293</v>
      </c>
      <c r="BC20" s="27">
        <f t="shared" si="35"/>
        <v>70762655</v>
      </c>
      <c r="BD20" s="57">
        <f t="shared" si="36"/>
        <v>0</v>
      </c>
      <c r="BF20" s="28">
        <v>15</v>
      </c>
      <c r="BG20" s="29">
        <f t="shared" si="13"/>
        <v>5837433</v>
      </c>
      <c r="BH20" s="29">
        <f t="shared" si="14"/>
        <v>59022929</v>
      </c>
      <c r="BI20" s="29">
        <f t="shared" si="54"/>
        <v>5902293</v>
      </c>
      <c r="BJ20" s="27">
        <f t="shared" si="37"/>
        <v>70762655</v>
      </c>
      <c r="BK20" s="57">
        <f t="shared" si="38"/>
        <v>0</v>
      </c>
      <c r="BM20" s="28">
        <v>15</v>
      </c>
      <c r="BN20" s="29">
        <f t="shared" si="15"/>
        <v>5837433</v>
      </c>
      <c r="BO20" s="29">
        <f t="shared" si="16"/>
        <v>59022929</v>
      </c>
      <c r="BP20" s="29">
        <f t="shared" si="55"/>
        <v>5902293</v>
      </c>
      <c r="BQ20" s="27">
        <f t="shared" si="39"/>
        <v>70762655</v>
      </c>
      <c r="BR20" s="57">
        <f t="shared" si="40"/>
        <v>0</v>
      </c>
      <c r="BT20" s="28">
        <v>15</v>
      </c>
      <c r="BU20" s="29">
        <f t="shared" si="17"/>
        <v>5837433</v>
      </c>
      <c r="BV20" s="29">
        <f t="shared" si="18"/>
        <v>59022929</v>
      </c>
      <c r="BW20" s="29">
        <f t="shared" si="56"/>
        <v>5902293</v>
      </c>
      <c r="BX20" s="27">
        <f t="shared" si="41"/>
        <v>70762655</v>
      </c>
      <c r="BY20" s="57">
        <f t="shared" si="42"/>
        <v>0</v>
      </c>
      <c r="CA20" s="28">
        <v>15</v>
      </c>
      <c r="CB20" s="29">
        <f t="shared" si="19"/>
        <v>5837433</v>
      </c>
      <c r="CC20" s="29">
        <f t="shared" si="20"/>
        <v>59022929</v>
      </c>
      <c r="CD20" s="29">
        <f t="shared" si="57"/>
        <v>5902293</v>
      </c>
      <c r="CE20" s="27">
        <f t="shared" si="43"/>
        <v>70762655</v>
      </c>
      <c r="CF20" s="57">
        <f t="shared" si="44"/>
        <v>0</v>
      </c>
    </row>
    <row r="21" spans="1:84" ht="15" customHeight="1" x14ac:dyDescent="0.15">
      <c r="A21" s="43">
        <v>16</v>
      </c>
      <c r="B21" s="43"/>
      <c r="C21" s="66" t="s">
        <v>73</v>
      </c>
      <c r="D21" s="72">
        <v>48.84</v>
      </c>
      <c r="E21" s="72">
        <v>27.7666</v>
      </c>
      <c r="F21" s="73">
        <v>76.6066</v>
      </c>
      <c r="G21" s="74">
        <f t="shared" si="21"/>
        <v>23.173496499999999</v>
      </c>
      <c r="H21" s="31">
        <v>38.899799999999999</v>
      </c>
      <c r="I21" s="65">
        <v>9180000</v>
      </c>
      <c r="J21" s="65">
        <v>92820000</v>
      </c>
      <c r="K21" s="27">
        <f t="shared" si="45"/>
        <v>102000000</v>
      </c>
      <c r="L21" s="27">
        <f t="shared" si="46"/>
        <v>9282000</v>
      </c>
      <c r="M21" s="27">
        <f t="shared" si="47"/>
        <v>111282000</v>
      </c>
      <c r="N21" s="57">
        <f t="shared" si="48"/>
        <v>0</v>
      </c>
      <c r="O21" s="21"/>
      <c r="P21" s="28">
        <v>16</v>
      </c>
      <c r="Q21" s="29">
        <f t="shared" si="22"/>
        <v>9180450</v>
      </c>
      <c r="R21" s="29">
        <f t="shared" si="23"/>
        <v>92824552</v>
      </c>
      <c r="S21" s="29">
        <f t="shared" si="24"/>
        <v>9282455</v>
      </c>
      <c r="T21" s="29">
        <f t="shared" si="25"/>
        <v>111287457</v>
      </c>
      <c r="U21" s="57">
        <f t="shared" si="26"/>
        <v>0</v>
      </c>
      <c r="W21" s="28">
        <v>16</v>
      </c>
      <c r="X21" s="29">
        <f t="shared" si="3"/>
        <v>8290354</v>
      </c>
      <c r="Y21" s="29">
        <f t="shared" si="4"/>
        <v>83824687</v>
      </c>
      <c r="Z21" s="29">
        <f t="shared" si="49"/>
        <v>8382469</v>
      </c>
      <c r="AA21" s="27">
        <f t="shared" si="27"/>
        <v>100497510</v>
      </c>
      <c r="AB21" s="57">
        <f t="shared" si="28"/>
        <v>0</v>
      </c>
      <c r="AD21" s="28">
        <v>16</v>
      </c>
      <c r="AE21" s="29">
        <f t="shared" si="5"/>
        <v>7486533</v>
      </c>
      <c r="AF21" s="29">
        <f t="shared" si="6"/>
        <v>75697163</v>
      </c>
      <c r="AG21" s="29">
        <f t="shared" si="50"/>
        <v>7569716</v>
      </c>
      <c r="AH21" s="27">
        <f t="shared" si="29"/>
        <v>90753412</v>
      </c>
      <c r="AI21" s="57">
        <f t="shared" si="30"/>
        <v>0</v>
      </c>
      <c r="AK21" s="28">
        <v>16</v>
      </c>
      <c r="AL21" s="29">
        <f t="shared" si="7"/>
        <v>6760481</v>
      </c>
      <c r="AM21" s="29">
        <f t="shared" si="8"/>
        <v>68355976</v>
      </c>
      <c r="AN21" s="29">
        <f t="shared" si="51"/>
        <v>6835598</v>
      </c>
      <c r="AO21" s="27">
        <f t="shared" si="31"/>
        <v>81952055</v>
      </c>
      <c r="AP21" s="57">
        <f t="shared" si="32"/>
        <v>0</v>
      </c>
      <c r="AR21" s="28">
        <v>16</v>
      </c>
      <c r="AS21" s="29">
        <f t="shared" si="9"/>
        <v>6104908</v>
      </c>
      <c r="AT21" s="29">
        <f t="shared" si="10"/>
        <v>61727406</v>
      </c>
      <c r="AU21" s="29">
        <f t="shared" si="52"/>
        <v>6172741</v>
      </c>
      <c r="AV21" s="27">
        <f t="shared" si="33"/>
        <v>74005055</v>
      </c>
      <c r="AW21" s="57">
        <f t="shared" si="34"/>
        <v>0</v>
      </c>
      <c r="AY21" s="28">
        <v>16</v>
      </c>
      <c r="AZ21" s="29">
        <f t="shared" si="11"/>
        <v>5513131</v>
      </c>
      <c r="BA21" s="29">
        <f t="shared" si="12"/>
        <v>55743877</v>
      </c>
      <c r="BB21" s="29">
        <f t="shared" si="53"/>
        <v>5574388</v>
      </c>
      <c r="BC21" s="27">
        <f t="shared" si="35"/>
        <v>66831396</v>
      </c>
      <c r="BD21" s="57">
        <f t="shared" si="36"/>
        <v>0</v>
      </c>
      <c r="BF21" s="28">
        <v>16</v>
      </c>
      <c r="BG21" s="29">
        <f t="shared" si="13"/>
        <v>5513131</v>
      </c>
      <c r="BH21" s="29">
        <f t="shared" si="14"/>
        <v>55743877</v>
      </c>
      <c r="BI21" s="29">
        <f t="shared" si="54"/>
        <v>5574388</v>
      </c>
      <c r="BJ21" s="27">
        <f t="shared" si="37"/>
        <v>66831396</v>
      </c>
      <c r="BK21" s="57">
        <f t="shared" si="38"/>
        <v>0</v>
      </c>
      <c r="BM21" s="28">
        <v>16</v>
      </c>
      <c r="BN21" s="29">
        <f t="shared" si="15"/>
        <v>5513131</v>
      </c>
      <c r="BO21" s="29">
        <f t="shared" si="16"/>
        <v>55743877</v>
      </c>
      <c r="BP21" s="29">
        <f t="shared" si="55"/>
        <v>5574388</v>
      </c>
      <c r="BQ21" s="27">
        <f t="shared" si="39"/>
        <v>66831396</v>
      </c>
      <c r="BR21" s="57">
        <f t="shared" si="40"/>
        <v>0</v>
      </c>
      <c r="BT21" s="28">
        <v>16</v>
      </c>
      <c r="BU21" s="29">
        <f t="shared" si="17"/>
        <v>5513131</v>
      </c>
      <c r="BV21" s="29">
        <f t="shared" si="18"/>
        <v>55743877</v>
      </c>
      <c r="BW21" s="29">
        <f t="shared" si="56"/>
        <v>5574388</v>
      </c>
      <c r="BX21" s="27">
        <f t="shared" si="41"/>
        <v>66831396</v>
      </c>
      <c r="BY21" s="57">
        <f t="shared" si="42"/>
        <v>0</v>
      </c>
      <c r="CA21" s="28">
        <v>16</v>
      </c>
      <c r="CB21" s="29">
        <f t="shared" si="19"/>
        <v>5513131</v>
      </c>
      <c r="CC21" s="29">
        <f t="shared" si="20"/>
        <v>55743877</v>
      </c>
      <c r="CD21" s="29">
        <f t="shared" si="57"/>
        <v>5574388</v>
      </c>
      <c r="CE21" s="27">
        <f t="shared" si="43"/>
        <v>66831396</v>
      </c>
      <c r="CF21" s="57">
        <f t="shared" si="44"/>
        <v>0</v>
      </c>
    </row>
    <row r="22" spans="1:84" ht="15" customHeight="1" x14ac:dyDescent="0.15">
      <c r="A22" s="43">
        <v>17</v>
      </c>
      <c r="B22" s="43"/>
      <c r="C22" s="66" t="s">
        <v>74</v>
      </c>
      <c r="D22" s="72">
        <v>27.45</v>
      </c>
      <c r="E22" s="72">
        <v>15.6058</v>
      </c>
      <c r="F22" s="73">
        <v>43.055799999999998</v>
      </c>
      <c r="G22" s="74">
        <f t="shared" si="21"/>
        <v>13.024379499999998</v>
      </c>
      <c r="H22" s="31">
        <v>21.863199999999999</v>
      </c>
      <c r="I22" s="65">
        <v>5130000</v>
      </c>
      <c r="J22" s="65">
        <v>51870000</v>
      </c>
      <c r="K22" s="27">
        <f t="shared" si="45"/>
        <v>57000000</v>
      </c>
      <c r="L22" s="27">
        <f t="shared" si="46"/>
        <v>5187000</v>
      </c>
      <c r="M22" s="27">
        <f t="shared" si="47"/>
        <v>62187000</v>
      </c>
      <c r="N22" s="57">
        <f t="shared" si="48"/>
        <v>0</v>
      </c>
      <c r="O22" s="21"/>
      <c r="P22" s="28">
        <v>17</v>
      </c>
      <c r="Q22" s="29">
        <f t="shared" si="22"/>
        <v>5130252</v>
      </c>
      <c r="R22" s="29">
        <f t="shared" si="23"/>
        <v>51872544</v>
      </c>
      <c r="S22" s="29">
        <f t="shared" si="24"/>
        <v>5187254</v>
      </c>
      <c r="T22" s="29">
        <f t="shared" si="25"/>
        <v>62190050</v>
      </c>
      <c r="U22" s="57">
        <f t="shared" si="26"/>
        <v>0</v>
      </c>
      <c r="W22" s="28">
        <v>17</v>
      </c>
      <c r="X22" s="29">
        <f t="shared" si="3"/>
        <v>4632845</v>
      </c>
      <c r="Y22" s="29">
        <f t="shared" si="4"/>
        <v>46843207</v>
      </c>
      <c r="Z22" s="29">
        <f t="shared" si="49"/>
        <v>4684321</v>
      </c>
      <c r="AA22" s="27">
        <f t="shared" si="27"/>
        <v>56160373</v>
      </c>
      <c r="AB22" s="57">
        <f t="shared" si="28"/>
        <v>0</v>
      </c>
      <c r="AD22" s="28">
        <v>17</v>
      </c>
      <c r="AE22" s="29">
        <f t="shared" si="5"/>
        <v>4183651</v>
      </c>
      <c r="AF22" s="29">
        <f t="shared" si="6"/>
        <v>42301356</v>
      </c>
      <c r="AG22" s="29">
        <f t="shared" si="50"/>
        <v>4230136</v>
      </c>
      <c r="AH22" s="27">
        <f t="shared" si="29"/>
        <v>50715143</v>
      </c>
      <c r="AI22" s="57">
        <f t="shared" si="30"/>
        <v>0</v>
      </c>
      <c r="AK22" s="28">
        <v>17</v>
      </c>
      <c r="AL22" s="29">
        <f t="shared" si="7"/>
        <v>3777916</v>
      </c>
      <c r="AM22" s="29">
        <f t="shared" si="8"/>
        <v>38198928</v>
      </c>
      <c r="AN22" s="29">
        <f t="shared" si="51"/>
        <v>3819893</v>
      </c>
      <c r="AO22" s="27">
        <f t="shared" si="31"/>
        <v>45796737</v>
      </c>
      <c r="AP22" s="57">
        <f t="shared" si="32"/>
        <v>0</v>
      </c>
      <c r="AR22" s="28">
        <v>17</v>
      </c>
      <c r="AS22" s="29">
        <f t="shared" si="9"/>
        <v>3411566</v>
      </c>
      <c r="AT22" s="29">
        <f t="shared" si="10"/>
        <v>34494727</v>
      </c>
      <c r="AU22" s="29">
        <f t="shared" si="52"/>
        <v>3449473</v>
      </c>
      <c r="AV22" s="27">
        <f t="shared" si="33"/>
        <v>41355766</v>
      </c>
      <c r="AW22" s="57">
        <f t="shared" si="34"/>
        <v>0</v>
      </c>
      <c r="AY22" s="28">
        <v>17</v>
      </c>
      <c r="AZ22" s="29">
        <f t="shared" si="11"/>
        <v>3080867</v>
      </c>
      <c r="BA22" s="29">
        <f t="shared" si="12"/>
        <v>31150990</v>
      </c>
      <c r="BB22" s="29">
        <f t="shared" si="53"/>
        <v>3115099</v>
      </c>
      <c r="BC22" s="27">
        <f t="shared" si="35"/>
        <v>37346956</v>
      </c>
      <c r="BD22" s="57">
        <f t="shared" si="36"/>
        <v>0</v>
      </c>
      <c r="BF22" s="28">
        <v>17</v>
      </c>
      <c r="BG22" s="29">
        <f t="shared" si="13"/>
        <v>3080867</v>
      </c>
      <c r="BH22" s="29">
        <f t="shared" si="14"/>
        <v>31150990</v>
      </c>
      <c r="BI22" s="29">
        <f t="shared" si="54"/>
        <v>3115099</v>
      </c>
      <c r="BJ22" s="27">
        <f t="shared" si="37"/>
        <v>37346956</v>
      </c>
      <c r="BK22" s="57">
        <f t="shared" si="38"/>
        <v>0</v>
      </c>
      <c r="BM22" s="28">
        <v>17</v>
      </c>
      <c r="BN22" s="29">
        <f t="shared" si="15"/>
        <v>3080867</v>
      </c>
      <c r="BO22" s="29">
        <f t="shared" si="16"/>
        <v>31150990</v>
      </c>
      <c r="BP22" s="29">
        <f t="shared" si="55"/>
        <v>3115099</v>
      </c>
      <c r="BQ22" s="27">
        <f t="shared" si="39"/>
        <v>37346956</v>
      </c>
      <c r="BR22" s="57">
        <f t="shared" si="40"/>
        <v>0</v>
      </c>
      <c r="BT22" s="28">
        <v>17</v>
      </c>
      <c r="BU22" s="29">
        <f t="shared" si="17"/>
        <v>3080867</v>
      </c>
      <c r="BV22" s="29">
        <f t="shared" si="18"/>
        <v>31150990</v>
      </c>
      <c r="BW22" s="29">
        <f t="shared" si="56"/>
        <v>3115099</v>
      </c>
      <c r="BX22" s="27">
        <f t="shared" si="41"/>
        <v>37346956</v>
      </c>
      <c r="BY22" s="57">
        <f t="shared" si="42"/>
        <v>0</v>
      </c>
      <c r="CA22" s="28">
        <v>17</v>
      </c>
      <c r="CB22" s="29">
        <f t="shared" si="19"/>
        <v>3080867</v>
      </c>
      <c r="CC22" s="29">
        <f t="shared" si="20"/>
        <v>31150990</v>
      </c>
      <c r="CD22" s="29">
        <f t="shared" si="57"/>
        <v>3115099</v>
      </c>
      <c r="CE22" s="27">
        <f t="shared" si="43"/>
        <v>37346956</v>
      </c>
      <c r="CF22" s="57">
        <f t="shared" si="44"/>
        <v>0</v>
      </c>
    </row>
    <row r="23" spans="1:84" ht="15" customHeight="1" x14ac:dyDescent="0.15">
      <c r="A23" s="43">
        <v>18</v>
      </c>
      <c r="B23" s="43"/>
      <c r="C23" s="66" t="s">
        <v>75</v>
      </c>
      <c r="D23" s="72">
        <v>27.45</v>
      </c>
      <c r="E23" s="72">
        <v>15.733000000000001</v>
      </c>
      <c r="F23" s="73">
        <v>43.183</v>
      </c>
      <c r="G23" s="74">
        <f t="shared" si="21"/>
        <v>13.0628575</v>
      </c>
      <c r="H23" s="31">
        <v>21.863199999999999</v>
      </c>
      <c r="I23" s="65">
        <v>5130000</v>
      </c>
      <c r="J23" s="65">
        <v>51870000</v>
      </c>
      <c r="K23" s="27">
        <f t="shared" si="45"/>
        <v>57000000</v>
      </c>
      <c r="L23" s="27">
        <f t="shared" si="46"/>
        <v>5187000</v>
      </c>
      <c r="M23" s="27">
        <f t="shared" si="47"/>
        <v>62187000</v>
      </c>
      <c r="N23" s="57">
        <f t="shared" si="48"/>
        <v>0</v>
      </c>
      <c r="O23" s="21"/>
      <c r="P23" s="28">
        <v>18</v>
      </c>
      <c r="Q23" s="29">
        <f t="shared" si="22"/>
        <v>5130252</v>
      </c>
      <c r="R23" s="29">
        <f t="shared" si="23"/>
        <v>51872544</v>
      </c>
      <c r="S23" s="29">
        <f t="shared" si="24"/>
        <v>5187254</v>
      </c>
      <c r="T23" s="29">
        <f t="shared" si="25"/>
        <v>62190050</v>
      </c>
      <c r="U23" s="57">
        <f t="shared" si="26"/>
        <v>0</v>
      </c>
      <c r="W23" s="28">
        <v>18</v>
      </c>
      <c r="X23" s="29">
        <f t="shared" si="3"/>
        <v>4632845</v>
      </c>
      <c r="Y23" s="29">
        <f t="shared" si="4"/>
        <v>46843207</v>
      </c>
      <c r="Z23" s="29">
        <f t="shared" si="49"/>
        <v>4684321</v>
      </c>
      <c r="AA23" s="27">
        <f t="shared" si="27"/>
        <v>56160373</v>
      </c>
      <c r="AB23" s="57">
        <f t="shared" si="28"/>
        <v>0</v>
      </c>
      <c r="AD23" s="28">
        <v>18</v>
      </c>
      <c r="AE23" s="29">
        <f t="shared" si="5"/>
        <v>4183651</v>
      </c>
      <c r="AF23" s="29">
        <f t="shared" si="6"/>
        <v>42301356</v>
      </c>
      <c r="AG23" s="29">
        <f t="shared" si="50"/>
        <v>4230136</v>
      </c>
      <c r="AH23" s="27">
        <f t="shared" si="29"/>
        <v>50715143</v>
      </c>
      <c r="AI23" s="57">
        <f t="shared" si="30"/>
        <v>0</v>
      </c>
      <c r="AK23" s="28">
        <v>18</v>
      </c>
      <c r="AL23" s="29">
        <f t="shared" si="7"/>
        <v>3777916</v>
      </c>
      <c r="AM23" s="29">
        <f t="shared" si="8"/>
        <v>38198928</v>
      </c>
      <c r="AN23" s="29">
        <f t="shared" si="51"/>
        <v>3819893</v>
      </c>
      <c r="AO23" s="27">
        <f t="shared" si="31"/>
        <v>45796737</v>
      </c>
      <c r="AP23" s="57">
        <f t="shared" si="32"/>
        <v>0</v>
      </c>
      <c r="AR23" s="28">
        <v>18</v>
      </c>
      <c r="AS23" s="29">
        <f t="shared" si="9"/>
        <v>3411566</v>
      </c>
      <c r="AT23" s="29">
        <f t="shared" si="10"/>
        <v>34494727</v>
      </c>
      <c r="AU23" s="29">
        <f t="shared" si="52"/>
        <v>3449473</v>
      </c>
      <c r="AV23" s="27">
        <f t="shared" si="33"/>
        <v>41355766</v>
      </c>
      <c r="AW23" s="57">
        <f t="shared" si="34"/>
        <v>0</v>
      </c>
      <c r="AY23" s="28">
        <v>18</v>
      </c>
      <c r="AZ23" s="29">
        <f t="shared" si="11"/>
        <v>3080867</v>
      </c>
      <c r="BA23" s="29">
        <f t="shared" si="12"/>
        <v>31150990</v>
      </c>
      <c r="BB23" s="29">
        <f t="shared" si="53"/>
        <v>3115099</v>
      </c>
      <c r="BC23" s="27">
        <f t="shared" si="35"/>
        <v>37346956</v>
      </c>
      <c r="BD23" s="57">
        <f t="shared" si="36"/>
        <v>0</v>
      </c>
      <c r="BF23" s="28">
        <v>18</v>
      </c>
      <c r="BG23" s="29">
        <f t="shared" si="13"/>
        <v>3080867</v>
      </c>
      <c r="BH23" s="29">
        <f t="shared" si="14"/>
        <v>31150990</v>
      </c>
      <c r="BI23" s="29">
        <f t="shared" si="54"/>
        <v>3115099</v>
      </c>
      <c r="BJ23" s="27">
        <f t="shared" si="37"/>
        <v>37346956</v>
      </c>
      <c r="BK23" s="57">
        <f t="shared" si="38"/>
        <v>0</v>
      </c>
      <c r="BM23" s="28">
        <v>18</v>
      </c>
      <c r="BN23" s="29">
        <f t="shared" si="15"/>
        <v>3080867</v>
      </c>
      <c r="BO23" s="29">
        <f t="shared" si="16"/>
        <v>31150990</v>
      </c>
      <c r="BP23" s="29">
        <f t="shared" si="55"/>
        <v>3115099</v>
      </c>
      <c r="BQ23" s="27">
        <f t="shared" si="39"/>
        <v>37346956</v>
      </c>
      <c r="BR23" s="57">
        <f t="shared" si="40"/>
        <v>0</v>
      </c>
      <c r="BT23" s="28">
        <v>18</v>
      </c>
      <c r="BU23" s="29">
        <f t="shared" si="17"/>
        <v>3080867</v>
      </c>
      <c r="BV23" s="29">
        <f t="shared" si="18"/>
        <v>31150990</v>
      </c>
      <c r="BW23" s="29">
        <f t="shared" si="56"/>
        <v>3115099</v>
      </c>
      <c r="BX23" s="27">
        <f t="shared" si="41"/>
        <v>37346956</v>
      </c>
      <c r="BY23" s="57">
        <f t="shared" si="42"/>
        <v>0</v>
      </c>
      <c r="CA23" s="28">
        <v>18</v>
      </c>
      <c r="CB23" s="29">
        <f t="shared" si="19"/>
        <v>3080867</v>
      </c>
      <c r="CC23" s="29">
        <f t="shared" si="20"/>
        <v>31150990</v>
      </c>
      <c r="CD23" s="29">
        <f t="shared" si="57"/>
        <v>3115099</v>
      </c>
      <c r="CE23" s="27">
        <f t="shared" si="43"/>
        <v>37346956</v>
      </c>
      <c r="CF23" s="57">
        <f t="shared" si="44"/>
        <v>0</v>
      </c>
    </row>
    <row r="24" spans="1:84" ht="15" customHeight="1" x14ac:dyDescent="0.15">
      <c r="A24" s="43">
        <v>19</v>
      </c>
      <c r="B24" s="43"/>
      <c r="C24" s="66" t="s">
        <v>76</v>
      </c>
      <c r="D24" s="72">
        <v>81.907499999999999</v>
      </c>
      <c r="E24" s="72">
        <v>46.3919</v>
      </c>
      <c r="F24" s="73">
        <v>128.29939999999999</v>
      </c>
      <c r="G24" s="74">
        <f t="shared" si="21"/>
        <v>38.810568499999995</v>
      </c>
      <c r="H24" s="31">
        <v>59.1753</v>
      </c>
      <c r="I24" s="65">
        <v>24390000</v>
      </c>
      <c r="J24" s="65">
        <v>246610000</v>
      </c>
      <c r="K24" s="27">
        <f t="shared" si="45"/>
        <v>271000000</v>
      </c>
      <c r="L24" s="27">
        <f t="shared" si="46"/>
        <v>24661000</v>
      </c>
      <c r="M24" s="27">
        <f t="shared" si="47"/>
        <v>295661000</v>
      </c>
      <c r="N24" s="57">
        <f t="shared" si="48"/>
        <v>0</v>
      </c>
      <c r="O24" s="21"/>
      <c r="P24" s="28">
        <v>19</v>
      </c>
      <c r="Q24" s="29">
        <f t="shared" si="22"/>
        <v>24391196</v>
      </c>
      <c r="R24" s="29">
        <f t="shared" si="23"/>
        <v>246622094</v>
      </c>
      <c r="S24" s="29">
        <f t="shared" si="24"/>
        <v>24662209</v>
      </c>
      <c r="T24" s="29">
        <f t="shared" si="25"/>
        <v>295675499</v>
      </c>
      <c r="U24" s="57">
        <f t="shared" si="26"/>
        <v>0</v>
      </c>
      <c r="W24" s="28">
        <v>19</v>
      </c>
      <c r="X24" s="29">
        <f t="shared" si="3"/>
        <v>22026332</v>
      </c>
      <c r="Y24" s="29">
        <f t="shared" si="4"/>
        <v>222710687</v>
      </c>
      <c r="Z24" s="29">
        <f t="shared" si="49"/>
        <v>22271069</v>
      </c>
      <c r="AA24" s="27">
        <f t="shared" si="27"/>
        <v>267008088</v>
      </c>
      <c r="AB24" s="57">
        <f t="shared" si="28"/>
        <v>0</v>
      </c>
      <c r="AD24" s="28">
        <v>19</v>
      </c>
      <c r="AE24" s="29">
        <f t="shared" si="5"/>
        <v>19890690</v>
      </c>
      <c r="AF24" s="29">
        <f t="shared" si="6"/>
        <v>201116972</v>
      </c>
      <c r="AG24" s="29">
        <f t="shared" si="50"/>
        <v>20111697</v>
      </c>
      <c r="AH24" s="27">
        <f t="shared" si="29"/>
        <v>241119359</v>
      </c>
      <c r="AI24" s="57">
        <f t="shared" si="30"/>
        <v>0</v>
      </c>
      <c r="AK24" s="28">
        <v>19</v>
      </c>
      <c r="AL24" s="29">
        <f t="shared" si="7"/>
        <v>17961670</v>
      </c>
      <c r="AM24" s="29">
        <f t="shared" si="8"/>
        <v>181612445</v>
      </c>
      <c r="AN24" s="29">
        <f t="shared" si="51"/>
        <v>18161245</v>
      </c>
      <c r="AO24" s="27">
        <f t="shared" si="31"/>
        <v>217735360</v>
      </c>
      <c r="AP24" s="57">
        <f t="shared" si="32"/>
        <v>0</v>
      </c>
      <c r="AR24" s="28">
        <v>19</v>
      </c>
      <c r="AS24" s="29">
        <f t="shared" si="9"/>
        <v>16219903</v>
      </c>
      <c r="AT24" s="29">
        <f t="shared" si="10"/>
        <v>164001245</v>
      </c>
      <c r="AU24" s="29">
        <f t="shared" si="52"/>
        <v>16400125</v>
      </c>
      <c r="AV24" s="27">
        <f t="shared" si="33"/>
        <v>196621273</v>
      </c>
      <c r="AW24" s="57">
        <f t="shared" si="34"/>
        <v>0</v>
      </c>
      <c r="AY24" s="28">
        <v>19</v>
      </c>
      <c r="AZ24" s="29">
        <f t="shared" si="11"/>
        <v>14647632</v>
      </c>
      <c r="BA24" s="29">
        <f t="shared" si="12"/>
        <v>148103831</v>
      </c>
      <c r="BB24" s="29">
        <f t="shared" si="53"/>
        <v>14810383</v>
      </c>
      <c r="BC24" s="27">
        <f t="shared" si="35"/>
        <v>177561846</v>
      </c>
      <c r="BD24" s="57">
        <f t="shared" si="36"/>
        <v>0</v>
      </c>
      <c r="BF24" s="28">
        <v>19</v>
      </c>
      <c r="BG24" s="29">
        <f t="shared" si="13"/>
        <v>14647632</v>
      </c>
      <c r="BH24" s="29">
        <f t="shared" si="14"/>
        <v>148103831</v>
      </c>
      <c r="BI24" s="29">
        <f t="shared" si="54"/>
        <v>14810383</v>
      </c>
      <c r="BJ24" s="27">
        <f t="shared" si="37"/>
        <v>177561846</v>
      </c>
      <c r="BK24" s="57">
        <f t="shared" si="38"/>
        <v>0</v>
      </c>
      <c r="BM24" s="28">
        <v>19</v>
      </c>
      <c r="BN24" s="29">
        <f t="shared" si="15"/>
        <v>14647632</v>
      </c>
      <c r="BO24" s="29">
        <f t="shared" si="16"/>
        <v>148103831</v>
      </c>
      <c r="BP24" s="29">
        <f t="shared" si="55"/>
        <v>14810383</v>
      </c>
      <c r="BQ24" s="27">
        <f t="shared" si="39"/>
        <v>177561846</v>
      </c>
      <c r="BR24" s="57">
        <f t="shared" si="40"/>
        <v>0</v>
      </c>
      <c r="BT24" s="28">
        <v>19</v>
      </c>
      <c r="BU24" s="29">
        <f t="shared" si="17"/>
        <v>14647632</v>
      </c>
      <c r="BV24" s="29">
        <f t="shared" si="18"/>
        <v>148103831</v>
      </c>
      <c r="BW24" s="29">
        <f t="shared" si="56"/>
        <v>14810383</v>
      </c>
      <c r="BX24" s="27">
        <f t="shared" si="41"/>
        <v>177561846</v>
      </c>
      <c r="BY24" s="57">
        <f t="shared" si="42"/>
        <v>0</v>
      </c>
      <c r="CA24" s="28">
        <v>19</v>
      </c>
      <c r="CB24" s="29">
        <f t="shared" si="19"/>
        <v>14647632</v>
      </c>
      <c r="CC24" s="29">
        <f t="shared" si="20"/>
        <v>148103831</v>
      </c>
      <c r="CD24" s="29">
        <f t="shared" si="57"/>
        <v>14810383</v>
      </c>
      <c r="CE24" s="27">
        <f t="shared" si="43"/>
        <v>177561846</v>
      </c>
      <c r="CF24" s="57">
        <f t="shared" si="44"/>
        <v>0</v>
      </c>
    </row>
    <row r="25" spans="1:84" ht="15" customHeight="1" x14ac:dyDescent="0.15">
      <c r="A25" s="43">
        <v>20</v>
      </c>
      <c r="B25" s="43"/>
      <c r="C25" s="66" t="s">
        <v>77</v>
      </c>
      <c r="D25" s="72">
        <v>48.358800000000002</v>
      </c>
      <c r="E25" s="72">
        <v>27.39</v>
      </c>
      <c r="F25" s="73">
        <v>75.748800000000003</v>
      </c>
      <c r="G25" s="74">
        <f t="shared" si="21"/>
        <v>22.914012</v>
      </c>
      <c r="H25" s="31">
        <v>38.516599999999997</v>
      </c>
      <c r="I25" s="65">
        <v>9270000</v>
      </c>
      <c r="J25" s="65">
        <v>93730000</v>
      </c>
      <c r="K25" s="27">
        <f t="shared" si="45"/>
        <v>103000000</v>
      </c>
      <c r="L25" s="27">
        <f t="shared" si="46"/>
        <v>9373000</v>
      </c>
      <c r="M25" s="27">
        <f t="shared" si="47"/>
        <v>112373000</v>
      </c>
      <c r="N25" s="57">
        <f t="shared" si="48"/>
        <v>0</v>
      </c>
      <c r="O25" s="21"/>
      <c r="P25" s="28">
        <v>20</v>
      </c>
      <c r="Q25" s="29">
        <f t="shared" si="22"/>
        <v>9270455</v>
      </c>
      <c r="R25" s="29">
        <f t="shared" si="23"/>
        <v>93734597</v>
      </c>
      <c r="S25" s="29">
        <f t="shared" si="24"/>
        <v>9373460</v>
      </c>
      <c r="T25" s="29">
        <f t="shared" si="25"/>
        <v>112378512</v>
      </c>
      <c r="U25" s="57">
        <f t="shared" si="26"/>
        <v>0</v>
      </c>
      <c r="W25" s="28">
        <v>20</v>
      </c>
      <c r="X25" s="29">
        <f t="shared" si="3"/>
        <v>8371632</v>
      </c>
      <c r="Y25" s="29">
        <f t="shared" si="4"/>
        <v>84646497</v>
      </c>
      <c r="Z25" s="29">
        <f t="shared" si="49"/>
        <v>8464650</v>
      </c>
      <c r="AA25" s="27">
        <f t="shared" si="27"/>
        <v>101482779</v>
      </c>
      <c r="AB25" s="57">
        <f t="shared" si="28"/>
        <v>0</v>
      </c>
      <c r="AD25" s="28">
        <v>20</v>
      </c>
      <c r="AE25" s="29">
        <f t="shared" si="5"/>
        <v>7559930</v>
      </c>
      <c r="AF25" s="29">
        <f t="shared" si="6"/>
        <v>76439292</v>
      </c>
      <c r="AG25" s="29">
        <f t="shared" si="50"/>
        <v>7643929</v>
      </c>
      <c r="AH25" s="27">
        <f t="shared" si="29"/>
        <v>91643151</v>
      </c>
      <c r="AI25" s="57">
        <f t="shared" si="30"/>
        <v>0</v>
      </c>
      <c r="AK25" s="28">
        <v>20</v>
      </c>
      <c r="AL25" s="29">
        <f t="shared" si="7"/>
        <v>6826760</v>
      </c>
      <c r="AM25" s="29">
        <f t="shared" si="8"/>
        <v>69026132</v>
      </c>
      <c r="AN25" s="29">
        <f>ROUND(AM25*0.1,0)</f>
        <v>6902613</v>
      </c>
      <c r="AO25" s="27">
        <f t="shared" si="31"/>
        <v>82755505</v>
      </c>
      <c r="AP25" s="57">
        <f t="shared" si="32"/>
        <v>0</v>
      </c>
      <c r="AR25" s="28">
        <v>20</v>
      </c>
      <c r="AS25" s="29">
        <f t="shared" si="9"/>
        <v>6164760</v>
      </c>
      <c r="AT25" s="29">
        <f t="shared" si="10"/>
        <v>62332576</v>
      </c>
      <c r="AU25" s="29">
        <f>ROUND(AT25*0.1,0)</f>
        <v>6233258</v>
      </c>
      <c r="AV25" s="27">
        <f t="shared" si="33"/>
        <v>74730594</v>
      </c>
      <c r="AW25" s="57">
        <f t="shared" si="34"/>
        <v>0</v>
      </c>
      <c r="AY25" s="28">
        <v>20</v>
      </c>
      <c r="AZ25" s="29">
        <f t="shared" si="11"/>
        <v>5567181</v>
      </c>
      <c r="BA25" s="29">
        <f t="shared" si="12"/>
        <v>56290386</v>
      </c>
      <c r="BB25" s="29">
        <f t="shared" si="53"/>
        <v>5629039</v>
      </c>
      <c r="BC25" s="27">
        <f t="shared" si="35"/>
        <v>67486606</v>
      </c>
      <c r="BD25" s="57">
        <f t="shared" si="36"/>
        <v>0</v>
      </c>
      <c r="BF25" s="28">
        <v>20</v>
      </c>
      <c r="BG25" s="29">
        <f t="shared" si="13"/>
        <v>5567181</v>
      </c>
      <c r="BH25" s="29">
        <f t="shared" si="14"/>
        <v>56290386</v>
      </c>
      <c r="BI25" s="29">
        <f t="shared" si="54"/>
        <v>5629039</v>
      </c>
      <c r="BJ25" s="27">
        <f t="shared" si="37"/>
        <v>67486606</v>
      </c>
      <c r="BK25" s="57">
        <f t="shared" si="38"/>
        <v>0</v>
      </c>
      <c r="BM25" s="28">
        <v>20</v>
      </c>
      <c r="BN25" s="29">
        <f t="shared" si="15"/>
        <v>5567181</v>
      </c>
      <c r="BO25" s="29">
        <f t="shared" si="16"/>
        <v>56290386</v>
      </c>
      <c r="BP25" s="29">
        <f t="shared" si="55"/>
        <v>5629039</v>
      </c>
      <c r="BQ25" s="27">
        <f t="shared" si="39"/>
        <v>67486606</v>
      </c>
      <c r="BR25" s="57">
        <f t="shared" si="40"/>
        <v>0</v>
      </c>
      <c r="BT25" s="28">
        <v>20</v>
      </c>
      <c r="BU25" s="29">
        <f t="shared" si="17"/>
        <v>5567181</v>
      </c>
      <c r="BV25" s="29">
        <f t="shared" si="18"/>
        <v>56290386</v>
      </c>
      <c r="BW25" s="29">
        <f t="shared" si="56"/>
        <v>5629039</v>
      </c>
      <c r="BX25" s="27">
        <f t="shared" si="41"/>
        <v>67486606</v>
      </c>
      <c r="BY25" s="57">
        <f t="shared" si="42"/>
        <v>0</v>
      </c>
      <c r="CA25" s="28">
        <v>20</v>
      </c>
      <c r="CB25" s="29">
        <f t="shared" si="19"/>
        <v>5567181</v>
      </c>
      <c r="CC25" s="29">
        <f t="shared" si="20"/>
        <v>56290386</v>
      </c>
      <c r="CD25" s="29">
        <f t="shared" si="57"/>
        <v>5629039</v>
      </c>
      <c r="CE25" s="27">
        <f t="shared" si="43"/>
        <v>67486606</v>
      </c>
      <c r="CF25" s="57">
        <f t="shared" si="44"/>
        <v>0</v>
      </c>
    </row>
    <row r="26" spans="1:84" ht="15" customHeight="1" x14ac:dyDescent="0.15">
      <c r="A26" s="43">
        <v>21</v>
      </c>
      <c r="B26" s="43"/>
      <c r="C26" s="66" t="s">
        <v>78</v>
      </c>
      <c r="D26" s="72">
        <v>42.35</v>
      </c>
      <c r="E26" s="72">
        <v>23.986499999999999</v>
      </c>
      <c r="F26" s="73">
        <v>66.336500000000001</v>
      </c>
      <c r="G26" s="74">
        <f t="shared" si="21"/>
        <v>20.066791250000001</v>
      </c>
      <c r="H26" s="31">
        <v>33.730699999999999</v>
      </c>
      <c r="I26" s="65">
        <v>8100000</v>
      </c>
      <c r="J26" s="65">
        <v>81900000</v>
      </c>
      <c r="K26" s="27">
        <f t="shared" si="45"/>
        <v>90000000</v>
      </c>
      <c r="L26" s="27">
        <f t="shared" si="46"/>
        <v>8190000</v>
      </c>
      <c r="M26" s="27">
        <f t="shared" si="47"/>
        <v>98190000</v>
      </c>
      <c r="N26" s="57">
        <f t="shared" si="48"/>
        <v>0</v>
      </c>
      <c r="O26" s="21"/>
      <c r="P26" s="28">
        <v>21</v>
      </c>
      <c r="Q26" s="29">
        <f t="shared" si="22"/>
        <v>8100397</v>
      </c>
      <c r="R26" s="29">
        <f t="shared" si="23"/>
        <v>81904017</v>
      </c>
      <c r="S26" s="29">
        <f t="shared" si="24"/>
        <v>8190402</v>
      </c>
      <c r="T26" s="29">
        <f t="shared" si="25"/>
        <v>98194816</v>
      </c>
      <c r="U26" s="57">
        <f t="shared" si="26"/>
        <v>0</v>
      </c>
      <c r="W26" s="28">
        <v>21</v>
      </c>
      <c r="X26" s="29">
        <f t="shared" si="3"/>
        <v>7315018</v>
      </c>
      <c r="Y26" s="29">
        <f t="shared" si="4"/>
        <v>73962959</v>
      </c>
      <c r="Z26" s="29">
        <f t="shared" si="49"/>
        <v>7396296</v>
      </c>
      <c r="AA26" s="27">
        <f t="shared" si="27"/>
        <v>88674273</v>
      </c>
      <c r="AB26" s="57">
        <f t="shared" si="28"/>
        <v>0</v>
      </c>
      <c r="AD26" s="28">
        <v>21</v>
      </c>
      <c r="AE26" s="29">
        <f t="shared" si="5"/>
        <v>6605764</v>
      </c>
      <c r="AF26" s="29">
        <f t="shared" si="6"/>
        <v>66791614</v>
      </c>
      <c r="AG26" s="29">
        <f t="shared" si="50"/>
        <v>6679161</v>
      </c>
      <c r="AH26" s="27">
        <f t="shared" si="29"/>
        <v>80076539</v>
      </c>
      <c r="AI26" s="57">
        <f t="shared" si="30"/>
        <v>0</v>
      </c>
      <c r="AK26" s="28">
        <v>21</v>
      </c>
      <c r="AL26" s="29">
        <f t="shared" si="7"/>
        <v>5965130</v>
      </c>
      <c r="AM26" s="29">
        <f t="shared" si="8"/>
        <v>60314096</v>
      </c>
      <c r="AN26" s="29">
        <f t="shared" si="51"/>
        <v>6031410</v>
      </c>
      <c r="AO26" s="27">
        <f t="shared" si="31"/>
        <v>72310636</v>
      </c>
      <c r="AP26" s="57">
        <f t="shared" si="32"/>
        <v>0</v>
      </c>
      <c r="AR26" s="28">
        <v>21</v>
      </c>
      <c r="AS26" s="29">
        <f t="shared" si="9"/>
        <v>5386684</v>
      </c>
      <c r="AT26" s="29">
        <f t="shared" si="10"/>
        <v>54465358</v>
      </c>
      <c r="AU26" s="29">
        <f t="shared" si="52"/>
        <v>5446536</v>
      </c>
      <c r="AV26" s="27">
        <f t="shared" si="33"/>
        <v>65298578</v>
      </c>
      <c r="AW26" s="57">
        <f t="shared" si="34"/>
        <v>0</v>
      </c>
      <c r="AY26" s="28">
        <v>21</v>
      </c>
      <c r="AZ26" s="29">
        <f t="shared" si="11"/>
        <v>4864527</v>
      </c>
      <c r="BA26" s="29">
        <f t="shared" si="12"/>
        <v>49185774</v>
      </c>
      <c r="BB26" s="29">
        <f t="shared" si="53"/>
        <v>4918577</v>
      </c>
      <c r="BC26" s="27">
        <f t="shared" si="35"/>
        <v>58968878</v>
      </c>
      <c r="BD26" s="57">
        <f t="shared" si="36"/>
        <v>0</v>
      </c>
      <c r="BF26" s="28">
        <v>21</v>
      </c>
      <c r="BG26" s="29">
        <f t="shared" si="13"/>
        <v>4864527</v>
      </c>
      <c r="BH26" s="29">
        <f t="shared" si="14"/>
        <v>49185774</v>
      </c>
      <c r="BI26" s="29">
        <f>ROUND(BH26*0.1,0)</f>
        <v>4918577</v>
      </c>
      <c r="BJ26" s="27">
        <f t="shared" si="37"/>
        <v>58968878</v>
      </c>
      <c r="BK26" s="57">
        <f t="shared" si="38"/>
        <v>0</v>
      </c>
      <c r="BM26" s="28">
        <v>21</v>
      </c>
      <c r="BN26" s="29">
        <f t="shared" si="15"/>
        <v>4864527</v>
      </c>
      <c r="BO26" s="29">
        <f t="shared" si="16"/>
        <v>49185774</v>
      </c>
      <c r="BP26" s="29">
        <f t="shared" si="55"/>
        <v>4918577</v>
      </c>
      <c r="BQ26" s="27">
        <f t="shared" si="39"/>
        <v>58968878</v>
      </c>
      <c r="BR26" s="57">
        <f t="shared" si="40"/>
        <v>0</v>
      </c>
      <c r="BT26" s="28">
        <v>21</v>
      </c>
      <c r="BU26" s="29">
        <f t="shared" si="17"/>
        <v>4864527</v>
      </c>
      <c r="BV26" s="29">
        <f t="shared" si="18"/>
        <v>49185774</v>
      </c>
      <c r="BW26" s="29">
        <f t="shared" si="56"/>
        <v>4918577</v>
      </c>
      <c r="BX26" s="27">
        <f t="shared" si="41"/>
        <v>58968878</v>
      </c>
      <c r="BY26" s="57">
        <f t="shared" si="42"/>
        <v>0</v>
      </c>
      <c r="CA26" s="28">
        <v>21</v>
      </c>
      <c r="CB26" s="29">
        <f t="shared" si="19"/>
        <v>4864527</v>
      </c>
      <c r="CC26" s="29">
        <f t="shared" si="20"/>
        <v>49185774</v>
      </c>
      <c r="CD26" s="29">
        <f t="shared" si="57"/>
        <v>4918577</v>
      </c>
      <c r="CE26" s="27">
        <f t="shared" si="43"/>
        <v>58968878</v>
      </c>
      <c r="CF26" s="57">
        <f t="shared" si="44"/>
        <v>0</v>
      </c>
    </row>
    <row r="27" spans="1:84" ht="15" customHeight="1" x14ac:dyDescent="0.15">
      <c r="A27" s="43">
        <v>22</v>
      </c>
      <c r="B27" s="43"/>
      <c r="C27" s="66" t="s">
        <v>79</v>
      </c>
      <c r="D27" s="72">
        <v>39.505000000000003</v>
      </c>
      <c r="E27" s="72">
        <v>21.895600000000002</v>
      </c>
      <c r="F27" s="73">
        <v>61.400600000000004</v>
      </c>
      <c r="G27" s="74">
        <f t="shared" si="21"/>
        <v>18.573681499999999</v>
      </c>
      <c r="H27" s="31">
        <v>31.464700000000001</v>
      </c>
      <c r="I27" s="65">
        <v>7380000</v>
      </c>
      <c r="J27" s="65">
        <v>74620000</v>
      </c>
      <c r="K27" s="27">
        <f t="shared" si="45"/>
        <v>82000000</v>
      </c>
      <c r="L27" s="27">
        <f t="shared" si="46"/>
        <v>7462000</v>
      </c>
      <c r="M27" s="27">
        <f t="shared" si="47"/>
        <v>89462000</v>
      </c>
      <c r="N27" s="57">
        <f t="shared" si="48"/>
        <v>0</v>
      </c>
      <c r="O27" s="21"/>
      <c r="P27" s="28">
        <v>22</v>
      </c>
      <c r="Q27" s="29">
        <f t="shared" si="22"/>
        <v>7380362</v>
      </c>
      <c r="R27" s="29">
        <f t="shared" si="23"/>
        <v>74623660</v>
      </c>
      <c r="S27" s="29">
        <f t="shared" si="24"/>
        <v>7462366</v>
      </c>
      <c r="T27" s="29">
        <f t="shared" si="25"/>
        <v>89466388</v>
      </c>
      <c r="U27" s="57">
        <f t="shared" si="26"/>
        <v>0</v>
      </c>
      <c r="W27" s="28">
        <v>22</v>
      </c>
      <c r="X27" s="29">
        <f t="shared" si="3"/>
        <v>6664794</v>
      </c>
      <c r="Y27" s="29">
        <f t="shared" si="4"/>
        <v>67388474</v>
      </c>
      <c r="Z27" s="29">
        <f t="shared" si="49"/>
        <v>6738847</v>
      </c>
      <c r="AA27" s="27">
        <f t="shared" si="27"/>
        <v>80792115</v>
      </c>
      <c r="AB27" s="57">
        <f t="shared" si="28"/>
        <v>0</v>
      </c>
      <c r="AD27" s="28">
        <v>22</v>
      </c>
      <c r="AE27" s="29">
        <f t="shared" si="5"/>
        <v>6018585</v>
      </c>
      <c r="AF27" s="29">
        <f t="shared" si="6"/>
        <v>60854582</v>
      </c>
      <c r="AG27" s="29">
        <f t="shared" si="50"/>
        <v>6085458</v>
      </c>
      <c r="AH27" s="27">
        <f t="shared" si="29"/>
        <v>72958625</v>
      </c>
      <c r="AI27" s="57">
        <f t="shared" si="30"/>
        <v>0</v>
      </c>
      <c r="AK27" s="28">
        <v>22</v>
      </c>
      <c r="AL27" s="29">
        <f t="shared" si="7"/>
        <v>5434897</v>
      </c>
      <c r="AM27" s="29">
        <f t="shared" si="8"/>
        <v>54952843</v>
      </c>
      <c r="AN27" s="29">
        <f t="shared" si="51"/>
        <v>5495284</v>
      </c>
      <c r="AO27" s="27">
        <f t="shared" si="31"/>
        <v>65883024</v>
      </c>
      <c r="AP27" s="57">
        <f t="shared" si="32"/>
        <v>0</v>
      </c>
      <c r="AR27" s="28">
        <v>22</v>
      </c>
      <c r="AS27" s="29">
        <f t="shared" si="9"/>
        <v>4907867</v>
      </c>
      <c r="AT27" s="29">
        <f t="shared" si="10"/>
        <v>49623993</v>
      </c>
      <c r="AU27" s="29">
        <f t="shared" si="52"/>
        <v>4962399</v>
      </c>
      <c r="AV27" s="27">
        <f t="shared" si="33"/>
        <v>59494259</v>
      </c>
      <c r="AW27" s="57">
        <f t="shared" si="34"/>
        <v>0</v>
      </c>
      <c r="AY27" s="28">
        <v>22</v>
      </c>
      <c r="AZ27" s="29">
        <f t="shared" si="11"/>
        <v>4432125</v>
      </c>
      <c r="BA27" s="29">
        <f t="shared" si="12"/>
        <v>44813705</v>
      </c>
      <c r="BB27" s="29">
        <f t="shared" si="53"/>
        <v>4481371</v>
      </c>
      <c r="BC27" s="27">
        <f t="shared" si="35"/>
        <v>53727201</v>
      </c>
      <c r="BD27" s="57">
        <f t="shared" si="36"/>
        <v>0</v>
      </c>
      <c r="BF27" s="28">
        <v>22</v>
      </c>
      <c r="BG27" s="29">
        <f t="shared" si="13"/>
        <v>4432125</v>
      </c>
      <c r="BH27" s="29">
        <f t="shared" si="14"/>
        <v>44813705</v>
      </c>
      <c r="BI27" s="29">
        <f t="shared" si="54"/>
        <v>4481371</v>
      </c>
      <c r="BJ27" s="27">
        <f t="shared" si="37"/>
        <v>53727201</v>
      </c>
      <c r="BK27" s="57">
        <f t="shared" si="38"/>
        <v>0</v>
      </c>
      <c r="BM27" s="28">
        <v>22</v>
      </c>
      <c r="BN27" s="29">
        <f t="shared" si="15"/>
        <v>4432125</v>
      </c>
      <c r="BO27" s="29">
        <f t="shared" si="16"/>
        <v>44813705</v>
      </c>
      <c r="BP27" s="29">
        <f t="shared" si="55"/>
        <v>4481371</v>
      </c>
      <c r="BQ27" s="27">
        <f t="shared" si="39"/>
        <v>53727201</v>
      </c>
      <c r="BR27" s="57">
        <f t="shared" si="40"/>
        <v>0</v>
      </c>
      <c r="BT27" s="28">
        <v>22</v>
      </c>
      <c r="BU27" s="29">
        <f t="shared" si="17"/>
        <v>4432125</v>
      </c>
      <c r="BV27" s="29">
        <f t="shared" si="18"/>
        <v>44813705</v>
      </c>
      <c r="BW27" s="29">
        <f t="shared" si="56"/>
        <v>4481371</v>
      </c>
      <c r="BX27" s="27">
        <f t="shared" si="41"/>
        <v>53727201</v>
      </c>
      <c r="BY27" s="57">
        <f t="shared" si="42"/>
        <v>0</v>
      </c>
      <c r="CA27" s="28">
        <v>22</v>
      </c>
      <c r="CB27" s="29">
        <f t="shared" si="19"/>
        <v>4432125</v>
      </c>
      <c r="CC27" s="29">
        <f t="shared" si="20"/>
        <v>44813705</v>
      </c>
      <c r="CD27" s="29">
        <f t="shared" si="57"/>
        <v>4481371</v>
      </c>
      <c r="CE27" s="27">
        <f t="shared" si="43"/>
        <v>53727201</v>
      </c>
      <c r="CF27" s="57">
        <f t="shared" si="44"/>
        <v>0</v>
      </c>
    </row>
    <row r="28" spans="1:84" ht="15" customHeight="1" x14ac:dyDescent="0.15">
      <c r="A28" s="43">
        <v>23</v>
      </c>
      <c r="B28" s="43"/>
      <c r="C28" s="66" t="s">
        <v>80</v>
      </c>
      <c r="D28" s="72">
        <v>42.35</v>
      </c>
      <c r="E28" s="72">
        <v>23.472300000000001</v>
      </c>
      <c r="F28" s="73">
        <v>65.822299999999998</v>
      </c>
      <c r="G28" s="74">
        <f t="shared" si="21"/>
        <v>19.911245749999999</v>
      </c>
      <c r="H28" s="31">
        <v>33.730699999999999</v>
      </c>
      <c r="I28" s="65">
        <v>7920000</v>
      </c>
      <c r="J28" s="65">
        <v>80080000</v>
      </c>
      <c r="K28" s="27">
        <f t="shared" si="45"/>
        <v>88000000</v>
      </c>
      <c r="L28" s="27">
        <f t="shared" si="46"/>
        <v>8008000</v>
      </c>
      <c r="M28" s="27">
        <f t="shared" si="47"/>
        <v>96008000</v>
      </c>
      <c r="N28" s="57">
        <f t="shared" si="48"/>
        <v>0</v>
      </c>
      <c r="O28" s="21"/>
      <c r="P28" s="28">
        <v>23</v>
      </c>
      <c r="Q28" s="29">
        <f t="shared" si="22"/>
        <v>7920388</v>
      </c>
      <c r="R28" s="29">
        <f t="shared" si="23"/>
        <v>80083927</v>
      </c>
      <c r="S28" s="29">
        <f t="shared" si="24"/>
        <v>8008393</v>
      </c>
      <c r="T28" s="29">
        <f t="shared" si="25"/>
        <v>96012708</v>
      </c>
      <c r="U28" s="57">
        <f t="shared" si="26"/>
        <v>0</v>
      </c>
      <c r="W28" s="28">
        <v>23</v>
      </c>
      <c r="X28" s="29">
        <f t="shared" si="3"/>
        <v>7152462</v>
      </c>
      <c r="Y28" s="29">
        <f t="shared" si="4"/>
        <v>72319337</v>
      </c>
      <c r="Z28" s="29">
        <f t="shared" si="49"/>
        <v>7231934</v>
      </c>
      <c r="AA28" s="27">
        <f t="shared" si="27"/>
        <v>86703733</v>
      </c>
      <c r="AB28" s="57">
        <f t="shared" si="28"/>
        <v>0</v>
      </c>
      <c r="AD28" s="28">
        <v>23</v>
      </c>
      <c r="AE28" s="29">
        <f t="shared" si="5"/>
        <v>6458969</v>
      </c>
      <c r="AF28" s="29">
        <f t="shared" si="6"/>
        <v>65307356</v>
      </c>
      <c r="AG28" s="29">
        <f t="shared" si="50"/>
        <v>6530736</v>
      </c>
      <c r="AH28" s="27">
        <f t="shared" si="29"/>
        <v>78297061</v>
      </c>
      <c r="AI28" s="57">
        <f t="shared" si="30"/>
        <v>0</v>
      </c>
      <c r="AK28" s="28">
        <v>23</v>
      </c>
      <c r="AL28" s="29">
        <f t="shared" si="7"/>
        <v>5832572</v>
      </c>
      <c r="AM28" s="29">
        <f t="shared" si="8"/>
        <v>58973783</v>
      </c>
      <c r="AN28" s="29">
        <f t="shared" si="51"/>
        <v>5897378</v>
      </c>
      <c r="AO28" s="27">
        <f t="shared" si="31"/>
        <v>70703733</v>
      </c>
      <c r="AP28" s="57">
        <f t="shared" si="32"/>
        <v>0</v>
      </c>
      <c r="AR28" s="28">
        <v>23</v>
      </c>
      <c r="AS28" s="29">
        <f t="shared" si="9"/>
        <v>5266980</v>
      </c>
      <c r="AT28" s="29">
        <f t="shared" si="10"/>
        <v>53255017</v>
      </c>
      <c r="AU28" s="29">
        <f t="shared" si="52"/>
        <v>5325502</v>
      </c>
      <c r="AV28" s="27">
        <f t="shared" si="33"/>
        <v>63847499</v>
      </c>
      <c r="AW28" s="57">
        <f t="shared" si="34"/>
        <v>0</v>
      </c>
      <c r="AY28" s="28">
        <v>23</v>
      </c>
      <c r="AZ28" s="29">
        <f t="shared" si="11"/>
        <v>4756427</v>
      </c>
      <c r="BA28" s="29">
        <f t="shared" si="12"/>
        <v>48092757</v>
      </c>
      <c r="BB28" s="29">
        <f t="shared" si="53"/>
        <v>4809276</v>
      </c>
      <c r="BC28" s="27">
        <f t="shared" si="35"/>
        <v>57658460</v>
      </c>
      <c r="BD28" s="57">
        <f t="shared" si="36"/>
        <v>0</v>
      </c>
      <c r="BF28" s="28">
        <v>23</v>
      </c>
      <c r="BG28" s="29">
        <f t="shared" si="13"/>
        <v>4756427</v>
      </c>
      <c r="BH28" s="29">
        <f t="shared" si="14"/>
        <v>48092757</v>
      </c>
      <c r="BI28" s="29">
        <f t="shared" si="54"/>
        <v>4809276</v>
      </c>
      <c r="BJ28" s="27">
        <f t="shared" si="37"/>
        <v>57658460</v>
      </c>
      <c r="BK28" s="57">
        <f t="shared" si="38"/>
        <v>0</v>
      </c>
      <c r="BM28" s="28">
        <v>23</v>
      </c>
      <c r="BN28" s="29">
        <f t="shared" si="15"/>
        <v>4756427</v>
      </c>
      <c r="BO28" s="29">
        <f t="shared" si="16"/>
        <v>48092757</v>
      </c>
      <c r="BP28" s="29">
        <f t="shared" si="55"/>
        <v>4809276</v>
      </c>
      <c r="BQ28" s="27">
        <f t="shared" si="39"/>
        <v>57658460</v>
      </c>
      <c r="BR28" s="57">
        <f t="shared" si="40"/>
        <v>0</v>
      </c>
      <c r="BT28" s="28">
        <v>23</v>
      </c>
      <c r="BU28" s="29">
        <f t="shared" si="17"/>
        <v>4756427</v>
      </c>
      <c r="BV28" s="29">
        <f t="shared" si="18"/>
        <v>48092757</v>
      </c>
      <c r="BW28" s="29">
        <f t="shared" si="56"/>
        <v>4809276</v>
      </c>
      <c r="BX28" s="27">
        <f t="shared" si="41"/>
        <v>57658460</v>
      </c>
      <c r="BY28" s="57">
        <f t="shared" si="42"/>
        <v>0</v>
      </c>
      <c r="CA28" s="28">
        <v>23</v>
      </c>
      <c r="CB28" s="29">
        <f t="shared" si="19"/>
        <v>4756427</v>
      </c>
      <c r="CC28" s="29">
        <f t="shared" si="20"/>
        <v>48092757</v>
      </c>
      <c r="CD28" s="29">
        <f t="shared" si="57"/>
        <v>4809276</v>
      </c>
      <c r="CE28" s="27">
        <f t="shared" si="43"/>
        <v>57658460</v>
      </c>
      <c r="CF28" s="57">
        <f t="shared" si="44"/>
        <v>0</v>
      </c>
    </row>
    <row r="29" spans="1:84" ht="15" customHeight="1" x14ac:dyDescent="0.15">
      <c r="A29" s="43">
        <v>24</v>
      </c>
      <c r="B29" s="43"/>
      <c r="C29" s="66" t="s">
        <v>81</v>
      </c>
      <c r="D29" s="72">
        <v>61.582500000000003</v>
      </c>
      <c r="E29" s="72">
        <v>34.132199999999997</v>
      </c>
      <c r="F29" s="73">
        <v>95.714699999999993</v>
      </c>
      <c r="G29" s="74">
        <f t="shared" si="21"/>
        <v>28.953696749999999</v>
      </c>
      <c r="H29" s="31">
        <v>49.048900000000003</v>
      </c>
      <c r="I29" s="65">
        <v>11520000</v>
      </c>
      <c r="J29" s="65">
        <v>116480000</v>
      </c>
      <c r="K29" s="27">
        <f t="shared" si="45"/>
        <v>128000000</v>
      </c>
      <c r="L29" s="27">
        <f t="shared" si="46"/>
        <v>11648000</v>
      </c>
      <c r="M29" s="27">
        <f t="shared" si="47"/>
        <v>139648000</v>
      </c>
      <c r="N29" s="57">
        <f t="shared" si="48"/>
        <v>0</v>
      </c>
      <c r="O29" s="21"/>
      <c r="P29" s="28">
        <v>24</v>
      </c>
      <c r="Q29" s="29">
        <f t="shared" si="22"/>
        <v>11520565</v>
      </c>
      <c r="R29" s="29">
        <f t="shared" si="23"/>
        <v>116485713</v>
      </c>
      <c r="S29" s="29">
        <f t="shared" si="24"/>
        <v>11648571</v>
      </c>
      <c r="T29" s="29">
        <f t="shared" si="25"/>
        <v>139654849</v>
      </c>
      <c r="U29" s="57">
        <f t="shared" si="26"/>
        <v>0</v>
      </c>
      <c r="W29" s="28">
        <v>24</v>
      </c>
      <c r="X29" s="29">
        <f t="shared" si="3"/>
        <v>10403581</v>
      </c>
      <c r="Y29" s="29">
        <f t="shared" si="4"/>
        <v>105191764</v>
      </c>
      <c r="Z29" s="29">
        <f t="shared" si="49"/>
        <v>10519176</v>
      </c>
      <c r="AA29" s="27">
        <f t="shared" si="27"/>
        <v>126114521</v>
      </c>
      <c r="AB29" s="57">
        <f t="shared" si="28"/>
        <v>0</v>
      </c>
      <c r="AD29" s="28">
        <v>24</v>
      </c>
      <c r="AE29" s="29">
        <f t="shared" si="5"/>
        <v>9394864</v>
      </c>
      <c r="AF29" s="29">
        <f t="shared" si="6"/>
        <v>94992518</v>
      </c>
      <c r="AG29" s="29">
        <f t="shared" si="50"/>
        <v>9499252</v>
      </c>
      <c r="AH29" s="27">
        <f t="shared" si="29"/>
        <v>113886634</v>
      </c>
      <c r="AI29" s="57">
        <f t="shared" si="30"/>
        <v>0</v>
      </c>
      <c r="AK29" s="28">
        <v>24</v>
      </c>
      <c r="AL29" s="29">
        <f t="shared" si="7"/>
        <v>8483741</v>
      </c>
      <c r="AM29" s="29">
        <f t="shared" si="8"/>
        <v>85780048</v>
      </c>
      <c r="AN29" s="29">
        <f t="shared" si="51"/>
        <v>8578005</v>
      </c>
      <c r="AO29" s="27">
        <f t="shared" si="31"/>
        <v>102841794</v>
      </c>
      <c r="AP29" s="57">
        <f t="shared" si="32"/>
        <v>0</v>
      </c>
      <c r="AR29" s="28">
        <v>24</v>
      </c>
      <c r="AS29" s="29">
        <f t="shared" si="9"/>
        <v>7661061</v>
      </c>
      <c r="AT29" s="29">
        <f t="shared" si="10"/>
        <v>77461842</v>
      </c>
      <c r="AU29" s="29">
        <f t="shared" si="52"/>
        <v>7746184</v>
      </c>
      <c r="AV29" s="27">
        <f t="shared" si="33"/>
        <v>92869087</v>
      </c>
      <c r="AW29" s="57">
        <f t="shared" si="34"/>
        <v>0</v>
      </c>
      <c r="AY29" s="28">
        <v>24</v>
      </c>
      <c r="AZ29" s="29">
        <f t="shared" si="11"/>
        <v>6918439</v>
      </c>
      <c r="BA29" s="29">
        <f t="shared" si="12"/>
        <v>69953101</v>
      </c>
      <c r="BB29" s="29">
        <f t="shared" si="53"/>
        <v>6995310</v>
      </c>
      <c r="BC29" s="27">
        <f t="shared" si="35"/>
        <v>83866850</v>
      </c>
      <c r="BD29" s="57">
        <f t="shared" si="36"/>
        <v>0</v>
      </c>
      <c r="BF29" s="28">
        <v>24</v>
      </c>
      <c r="BG29" s="29">
        <f t="shared" si="13"/>
        <v>6918439</v>
      </c>
      <c r="BH29" s="29">
        <f t="shared" si="14"/>
        <v>69953101</v>
      </c>
      <c r="BI29" s="29">
        <f t="shared" si="54"/>
        <v>6995310</v>
      </c>
      <c r="BJ29" s="27">
        <f t="shared" si="37"/>
        <v>83866850</v>
      </c>
      <c r="BK29" s="57">
        <f t="shared" si="38"/>
        <v>0</v>
      </c>
      <c r="BM29" s="28">
        <v>24</v>
      </c>
      <c r="BN29" s="29">
        <f t="shared" si="15"/>
        <v>6918439</v>
      </c>
      <c r="BO29" s="29">
        <f t="shared" si="16"/>
        <v>69953101</v>
      </c>
      <c r="BP29" s="29">
        <f t="shared" si="55"/>
        <v>6995310</v>
      </c>
      <c r="BQ29" s="27">
        <f t="shared" si="39"/>
        <v>83866850</v>
      </c>
      <c r="BR29" s="57">
        <f t="shared" si="40"/>
        <v>0</v>
      </c>
      <c r="BT29" s="28">
        <v>24</v>
      </c>
      <c r="BU29" s="29">
        <f t="shared" si="17"/>
        <v>6918439</v>
      </c>
      <c r="BV29" s="29">
        <f t="shared" si="18"/>
        <v>69953101</v>
      </c>
      <c r="BW29" s="29">
        <f t="shared" si="56"/>
        <v>6995310</v>
      </c>
      <c r="BX29" s="27">
        <f t="shared" si="41"/>
        <v>83866850</v>
      </c>
      <c r="BY29" s="57">
        <f t="shared" si="42"/>
        <v>0</v>
      </c>
      <c r="CA29" s="28">
        <v>24</v>
      </c>
      <c r="CB29" s="29">
        <f t="shared" si="19"/>
        <v>6918439</v>
      </c>
      <c r="CC29" s="29">
        <f t="shared" si="20"/>
        <v>69953101</v>
      </c>
      <c r="CD29" s="29">
        <f t="shared" si="57"/>
        <v>6995310</v>
      </c>
      <c r="CE29" s="27">
        <f t="shared" si="43"/>
        <v>83866850</v>
      </c>
      <c r="CF29" s="57">
        <f t="shared" si="44"/>
        <v>0</v>
      </c>
    </row>
    <row r="30" spans="1:84" ht="15" customHeight="1" x14ac:dyDescent="0.15">
      <c r="A30" s="43">
        <v>25</v>
      </c>
      <c r="B30" s="43"/>
      <c r="C30" s="66" t="s">
        <v>82</v>
      </c>
      <c r="D30" s="72">
        <v>144.03</v>
      </c>
      <c r="E30" s="72">
        <v>79.8292</v>
      </c>
      <c r="F30" s="73">
        <v>223.85919999999999</v>
      </c>
      <c r="G30" s="74">
        <f t="shared" si="21"/>
        <v>67.717407999999992</v>
      </c>
      <c r="H30" s="31">
        <v>114.7163</v>
      </c>
      <c r="I30" s="65">
        <v>27000000</v>
      </c>
      <c r="J30" s="65">
        <v>273000000</v>
      </c>
      <c r="K30" s="27">
        <f t="shared" si="45"/>
        <v>300000000</v>
      </c>
      <c r="L30" s="27">
        <f t="shared" si="46"/>
        <v>27300000</v>
      </c>
      <c r="M30" s="27">
        <f t="shared" si="47"/>
        <v>327300000</v>
      </c>
      <c r="N30" s="57">
        <f t="shared" si="48"/>
        <v>0</v>
      </c>
      <c r="O30" s="21"/>
      <c r="P30" s="28">
        <v>25</v>
      </c>
      <c r="Q30" s="29">
        <f t="shared" si="22"/>
        <v>27001324</v>
      </c>
      <c r="R30" s="29">
        <f t="shared" si="23"/>
        <v>273013389</v>
      </c>
      <c r="S30" s="29">
        <f t="shared" si="24"/>
        <v>27301339</v>
      </c>
      <c r="T30" s="29">
        <f t="shared" si="25"/>
        <v>327316052</v>
      </c>
      <c r="U30" s="57">
        <f t="shared" si="26"/>
        <v>0</v>
      </c>
      <c r="W30" s="28">
        <v>25</v>
      </c>
      <c r="X30" s="29">
        <f t="shared" si="3"/>
        <v>24383393</v>
      </c>
      <c r="Y30" s="29">
        <f t="shared" si="4"/>
        <v>246543196</v>
      </c>
      <c r="Z30" s="29">
        <f t="shared" si="49"/>
        <v>24654320</v>
      </c>
      <c r="AA30" s="27">
        <f t="shared" si="27"/>
        <v>295580909</v>
      </c>
      <c r="AB30" s="57">
        <f t="shared" si="28"/>
        <v>0</v>
      </c>
      <c r="AD30" s="28">
        <v>25</v>
      </c>
      <c r="AE30" s="29">
        <f t="shared" si="5"/>
        <v>22019214</v>
      </c>
      <c r="AF30" s="29">
        <f t="shared" si="6"/>
        <v>222638714</v>
      </c>
      <c r="AG30" s="29">
        <f>ROUND(AF30*0.1,0)</f>
        <v>22263871</v>
      </c>
      <c r="AH30" s="27">
        <f t="shared" si="29"/>
        <v>266921799</v>
      </c>
      <c r="AI30" s="57">
        <f t="shared" si="30"/>
        <v>0</v>
      </c>
      <c r="AK30" s="28">
        <v>25</v>
      </c>
      <c r="AL30" s="29">
        <f t="shared" si="7"/>
        <v>19883768</v>
      </c>
      <c r="AM30" s="29">
        <f t="shared" si="8"/>
        <v>201046987</v>
      </c>
      <c r="AN30" s="29">
        <f t="shared" si="51"/>
        <v>20104699</v>
      </c>
      <c r="AO30" s="27">
        <f t="shared" si="31"/>
        <v>241035454</v>
      </c>
      <c r="AP30" s="57">
        <f t="shared" si="32"/>
        <v>0</v>
      </c>
      <c r="AR30" s="28">
        <v>25</v>
      </c>
      <c r="AS30" s="29">
        <f t="shared" si="9"/>
        <v>17955613</v>
      </c>
      <c r="AT30" s="29">
        <f t="shared" si="10"/>
        <v>181551193</v>
      </c>
      <c r="AU30" s="29">
        <f t="shared" si="52"/>
        <v>18155119</v>
      </c>
      <c r="AV30" s="27">
        <f t="shared" si="33"/>
        <v>217661925</v>
      </c>
      <c r="AW30" s="57">
        <f t="shared" si="34"/>
        <v>0</v>
      </c>
      <c r="AY30" s="28">
        <v>25</v>
      </c>
      <c r="AZ30" s="29">
        <f t="shared" si="11"/>
        <v>16215090</v>
      </c>
      <c r="BA30" s="29">
        <f t="shared" si="12"/>
        <v>163952580</v>
      </c>
      <c r="BB30" s="29">
        <f t="shared" si="53"/>
        <v>16395258</v>
      </c>
      <c r="BC30" s="27">
        <f t="shared" si="35"/>
        <v>196562928</v>
      </c>
      <c r="BD30" s="57">
        <f t="shared" si="36"/>
        <v>0</v>
      </c>
      <c r="BF30" s="28">
        <v>25</v>
      </c>
      <c r="BG30" s="29">
        <f t="shared" si="13"/>
        <v>16215090</v>
      </c>
      <c r="BH30" s="29">
        <f t="shared" si="14"/>
        <v>163952580</v>
      </c>
      <c r="BI30" s="29">
        <f t="shared" si="54"/>
        <v>16395258</v>
      </c>
      <c r="BJ30" s="27">
        <f t="shared" si="37"/>
        <v>196562928</v>
      </c>
      <c r="BK30" s="57">
        <f t="shared" si="38"/>
        <v>0</v>
      </c>
      <c r="BM30" s="28">
        <v>25</v>
      </c>
      <c r="BN30" s="29">
        <f t="shared" si="15"/>
        <v>16215090</v>
      </c>
      <c r="BO30" s="29">
        <f t="shared" si="16"/>
        <v>163952580</v>
      </c>
      <c r="BP30" s="29">
        <f t="shared" si="55"/>
        <v>16395258</v>
      </c>
      <c r="BQ30" s="27">
        <f t="shared" si="39"/>
        <v>196562928</v>
      </c>
      <c r="BR30" s="57">
        <f t="shared" si="40"/>
        <v>0</v>
      </c>
      <c r="BT30" s="28">
        <v>25</v>
      </c>
      <c r="BU30" s="29">
        <f t="shared" si="17"/>
        <v>16215090</v>
      </c>
      <c r="BV30" s="29">
        <f t="shared" si="18"/>
        <v>163952580</v>
      </c>
      <c r="BW30" s="29">
        <f t="shared" si="56"/>
        <v>16395258</v>
      </c>
      <c r="BX30" s="27">
        <f t="shared" si="41"/>
        <v>196562928</v>
      </c>
      <c r="BY30" s="57">
        <f t="shared" si="42"/>
        <v>0</v>
      </c>
      <c r="CA30" s="28">
        <v>25</v>
      </c>
      <c r="CB30" s="29">
        <f t="shared" si="19"/>
        <v>16215090</v>
      </c>
      <c r="CC30" s="29">
        <f t="shared" si="20"/>
        <v>163952580</v>
      </c>
      <c r="CD30" s="29">
        <f t="shared" si="57"/>
        <v>16395258</v>
      </c>
      <c r="CE30" s="27">
        <f t="shared" si="43"/>
        <v>196562928</v>
      </c>
      <c r="CF30" s="57">
        <f t="shared" si="44"/>
        <v>0</v>
      </c>
    </row>
    <row r="31" spans="1:84" ht="15" customHeight="1" x14ac:dyDescent="0.15">
      <c r="A31" s="43">
        <v>26</v>
      </c>
      <c r="B31" s="43"/>
      <c r="C31" s="66" t="s">
        <v>83</v>
      </c>
      <c r="D31" s="72">
        <v>19.985600000000002</v>
      </c>
      <c r="E31" s="72">
        <v>11.807499999999999</v>
      </c>
      <c r="F31" s="73">
        <v>31.793100000000003</v>
      </c>
      <c r="G31" s="74">
        <f t="shared" si="21"/>
        <v>9.6174127499999997</v>
      </c>
      <c r="H31" s="31">
        <v>15.917999999999999</v>
      </c>
      <c r="I31" s="65">
        <v>3780000</v>
      </c>
      <c r="J31" s="65">
        <v>38220000</v>
      </c>
      <c r="K31" s="27">
        <f t="shared" si="45"/>
        <v>42000000</v>
      </c>
      <c r="L31" s="27">
        <f t="shared" si="46"/>
        <v>3822000</v>
      </c>
      <c r="M31" s="27">
        <f t="shared" si="47"/>
        <v>45822000</v>
      </c>
      <c r="N31" s="57">
        <f t="shared" si="48"/>
        <v>0</v>
      </c>
      <c r="O31" s="21"/>
      <c r="P31" s="28">
        <v>26</v>
      </c>
      <c r="Q31" s="29">
        <f t="shared" si="22"/>
        <v>3780185</v>
      </c>
      <c r="R31" s="29">
        <f t="shared" si="23"/>
        <v>38221874</v>
      </c>
      <c r="S31" s="29">
        <f t="shared" si="24"/>
        <v>3822187</v>
      </c>
      <c r="T31" s="29">
        <f t="shared" si="25"/>
        <v>45824246</v>
      </c>
      <c r="U31" s="57">
        <f t="shared" si="26"/>
        <v>0</v>
      </c>
      <c r="W31" s="28">
        <v>26</v>
      </c>
      <c r="X31" s="29">
        <f t="shared" si="3"/>
        <v>3413675</v>
      </c>
      <c r="Y31" s="29">
        <f t="shared" si="4"/>
        <v>34516047</v>
      </c>
      <c r="Z31" s="29">
        <f t="shared" si="49"/>
        <v>3451605</v>
      </c>
      <c r="AA31" s="27">
        <f t="shared" si="27"/>
        <v>41381327</v>
      </c>
      <c r="AB31" s="57">
        <f t="shared" si="28"/>
        <v>0</v>
      </c>
      <c r="AD31" s="28">
        <v>26</v>
      </c>
      <c r="AE31" s="29">
        <f t="shared" si="5"/>
        <v>3082690</v>
      </c>
      <c r="AF31" s="29">
        <f t="shared" si="6"/>
        <v>31169420</v>
      </c>
      <c r="AG31" s="29">
        <f t="shared" si="50"/>
        <v>3116942</v>
      </c>
      <c r="AH31" s="27">
        <f t="shared" si="29"/>
        <v>37369052</v>
      </c>
      <c r="AI31" s="57">
        <f t="shared" si="30"/>
        <v>0</v>
      </c>
      <c r="AK31" s="28">
        <v>26</v>
      </c>
      <c r="AL31" s="29">
        <f t="shared" si="7"/>
        <v>2783728</v>
      </c>
      <c r="AM31" s="29">
        <f t="shared" si="8"/>
        <v>28146578</v>
      </c>
      <c r="AN31" s="29">
        <f t="shared" si="51"/>
        <v>2814658</v>
      </c>
      <c r="AO31" s="27">
        <f t="shared" si="31"/>
        <v>33744964</v>
      </c>
      <c r="AP31" s="57">
        <f t="shared" si="32"/>
        <v>0</v>
      </c>
      <c r="AR31" s="28">
        <v>26</v>
      </c>
      <c r="AS31" s="29">
        <f t="shared" si="9"/>
        <v>2513786</v>
      </c>
      <c r="AT31" s="29">
        <f t="shared" si="10"/>
        <v>25417167</v>
      </c>
      <c r="AU31" s="29">
        <f t="shared" si="52"/>
        <v>2541717</v>
      </c>
      <c r="AV31" s="27">
        <f t="shared" si="33"/>
        <v>30472670</v>
      </c>
      <c r="AW31" s="57">
        <f t="shared" si="34"/>
        <v>0</v>
      </c>
      <c r="AY31" s="28">
        <v>26</v>
      </c>
      <c r="AZ31" s="29">
        <f t="shared" si="11"/>
        <v>2270113</v>
      </c>
      <c r="BA31" s="29">
        <f t="shared" si="12"/>
        <v>22953361</v>
      </c>
      <c r="BB31" s="29">
        <f t="shared" si="53"/>
        <v>2295336</v>
      </c>
      <c r="BC31" s="27">
        <f t="shared" si="35"/>
        <v>27518810</v>
      </c>
      <c r="BD31" s="57">
        <f t="shared" si="36"/>
        <v>0</v>
      </c>
      <c r="BF31" s="28">
        <v>26</v>
      </c>
      <c r="BG31" s="29">
        <f t="shared" si="13"/>
        <v>2270113</v>
      </c>
      <c r="BH31" s="29">
        <f t="shared" si="14"/>
        <v>22953361</v>
      </c>
      <c r="BI31" s="29">
        <f t="shared" si="54"/>
        <v>2295336</v>
      </c>
      <c r="BJ31" s="27">
        <f t="shared" si="37"/>
        <v>27518810</v>
      </c>
      <c r="BK31" s="57">
        <f t="shared" si="38"/>
        <v>0</v>
      </c>
      <c r="BM31" s="28">
        <v>26</v>
      </c>
      <c r="BN31" s="29">
        <f t="shared" si="15"/>
        <v>2270113</v>
      </c>
      <c r="BO31" s="29">
        <f t="shared" si="16"/>
        <v>22953361</v>
      </c>
      <c r="BP31" s="29">
        <f>ROUND(BO31*0.1,0)</f>
        <v>2295336</v>
      </c>
      <c r="BQ31" s="27">
        <f t="shared" si="39"/>
        <v>27518810</v>
      </c>
      <c r="BR31" s="57">
        <f t="shared" si="40"/>
        <v>0</v>
      </c>
      <c r="BT31" s="28">
        <v>26</v>
      </c>
      <c r="BU31" s="29">
        <f t="shared" si="17"/>
        <v>2270113</v>
      </c>
      <c r="BV31" s="29">
        <f t="shared" si="18"/>
        <v>22953361</v>
      </c>
      <c r="BW31" s="29">
        <f t="shared" si="56"/>
        <v>2295336</v>
      </c>
      <c r="BX31" s="27">
        <f t="shared" si="41"/>
        <v>27518810</v>
      </c>
      <c r="BY31" s="57">
        <f t="shared" si="42"/>
        <v>0</v>
      </c>
      <c r="CA31" s="28">
        <v>26</v>
      </c>
      <c r="CB31" s="29">
        <f t="shared" si="19"/>
        <v>2270113</v>
      </c>
      <c r="CC31" s="29">
        <f t="shared" si="20"/>
        <v>22953361</v>
      </c>
      <c r="CD31" s="29">
        <f t="shared" si="57"/>
        <v>2295336</v>
      </c>
      <c r="CE31" s="27">
        <f t="shared" si="43"/>
        <v>27518810</v>
      </c>
      <c r="CF31" s="57">
        <f t="shared" si="44"/>
        <v>0</v>
      </c>
    </row>
    <row r="32" spans="1:84" ht="15" customHeight="1" x14ac:dyDescent="0.15">
      <c r="A32" s="43">
        <v>27</v>
      </c>
      <c r="B32" s="43"/>
      <c r="C32" s="66" t="s">
        <v>84</v>
      </c>
      <c r="D32" s="72">
        <v>19.237500000000001</v>
      </c>
      <c r="E32" s="72">
        <v>11.365500000000001</v>
      </c>
      <c r="F32" s="73">
        <v>30.603000000000002</v>
      </c>
      <c r="G32" s="74">
        <f t="shared" si="21"/>
        <v>9.2574074999999993</v>
      </c>
      <c r="H32" s="31">
        <v>15.3222</v>
      </c>
      <c r="I32" s="65">
        <v>3690000</v>
      </c>
      <c r="J32" s="65">
        <v>37310000</v>
      </c>
      <c r="K32" s="27">
        <f t="shared" si="45"/>
        <v>41000000</v>
      </c>
      <c r="L32" s="27">
        <f t="shared" si="46"/>
        <v>3731000</v>
      </c>
      <c r="M32" s="27">
        <f t="shared" si="47"/>
        <v>44731000</v>
      </c>
      <c r="N32" s="57">
        <f t="shared" si="48"/>
        <v>0</v>
      </c>
      <c r="O32" s="21"/>
      <c r="P32" s="28">
        <v>27</v>
      </c>
      <c r="Q32" s="29">
        <f t="shared" si="22"/>
        <v>3690181</v>
      </c>
      <c r="R32" s="29">
        <f t="shared" si="23"/>
        <v>37311830</v>
      </c>
      <c r="S32" s="29">
        <f t="shared" si="24"/>
        <v>3731183</v>
      </c>
      <c r="T32" s="29">
        <f t="shared" si="25"/>
        <v>44733194</v>
      </c>
      <c r="U32" s="57">
        <f t="shared" si="26"/>
        <v>0</v>
      </c>
      <c r="W32" s="28">
        <v>27</v>
      </c>
      <c r="X32" s="29">
        <f t="shared" si="3"/>
        <v>3332397</v>
      </c>
      <c r="Y32" s="29">
        <f t="shared" si="4"/>
        <v>33694237</v>
      </c>
      <c r="Z32" s="29">
        <f t="shared" si="49"/>
        <v>3369424</v>
      </c>
      <c r="AA32" s="27">
        <f t="shared" si="27"/>
        <v>40396058</v>
      </c>
      <c r="AB32" s="57">
        <f t="shared" si="28"/>
        <v>0</v>
      </c>
      <c r="AD32" s="28">
        <v>27</v>
      </c>
      <c r="AE32" s="29">
        <f t="shared" si="5"/>
        <v>3009293</v>
      </c>
      <c r="AF32" s="29">
        <f t="shared" si="6"/>
        <v>30427291</v>
      </c>
      <c r="AG32" s="29">
        <f t="shared" si="50"/>
        <v>3042729</v>
      </c>
      <c r="AH32" s="27">
        <f t="shared" si="29"/>
        <v>36479313</v>
      </c>
      <c r="AI32" s="57">
        <f t="shared" si="30"/>
        <v>0</v>
      </c>
      <c r="AK32" s="28">
        <v>27</v>
      </c>
      <c r="AL32" s="29">
        <f t="shared" si="7"/>
        <v>2717448</v>
      </c>
      <c r="AM32" s="29">
        <f t="shared" si="8"/>
        <v>27476422</v>
      </c>
      <c r="AN32" s="29">
        <f t="shared" si="51"/>
        <v>2747642</v>
      </c>
      <c r="AO32" s="27">
        <f t="shared" si="31"/>
        <v>32941512</v>
      </c>
      <c r="AP32" s="57">
        <f t="shared" si="32"/>
        <v>0</v>
      </c>
      <c r="AR32" s="28">
        <v>27</v>
      </c>
      <c r="AS32" s="29">
        <f t="shared" si="9"/>
        <v>2453934</v>
      </c>
      <c r="AT32" s="29">
        <f t="shared" si="10"/>
        <v>24811996</v>
      </c>
      <c r="AU32" s="29">
        <f t="shared" si="52"/>
        <v>2481200</v>
      </c>
      <c r="AV32" s="27">
        <f t="shared" si="33"/>
        <v>29747130</v>
      </c>
      <c r="AW32" s="57">
        <f t="shared" si="34"/>
        <v>0</v>
      </c>
      <c r="AY32" s="28">
        <v>27</v>
      </c>
      <c r="AZ32" s="29">
        <f t="shared" si="11"/>
        <v>2216062</v>
      </c>
      <c r="BA32" s="29">
        <f t="shared" si="12"/>
        <v>22406853</v>
      </c>
      <c r="BB32" s="29">
        <f t="shared" si="53"/>
        <v>2240685</v>
      </c>
      <c r="BC32" s="27">
        <f t="shared" si="35"/>
        <v>26863600</v>
      </c>
      <c r="BD32" s="57">
        <f t="shared" si="36"/>
        <v>0</v>
      </c>
      <c r="BF32" s="28">
        <v>27</v>
      </c>
      <c r="BG32" s="29">
        <f t="shared" si="13"/>
        <v>2216062</v>
      </c>
      <c r="BH32" s="29">
        <f t="shared" si="14"/>
        <v>22406853</v>
      </c>
      <c r="BI32" s="29">
        <f t="shared" si="54"/>
        <v>2240685</v>
      </c>
      <c r="BJ32" s="27">
        <f t="shared" si="37"/>
        <v>26863600</v>
      </c>
      <c r="BK32" s="57">
        <f t="shared" si="38"/>
        <v>0</v>
      </c>
      <c r="BM32" s="28">
        <v>27</v>
      </c>
      <c r="BN32" s="29">
        <f t="shared" si="15"/>
        <v>2216062</v>
      </c>
      <c r="BO32" s="29">
        <f t="shared" si="16"/>
        <v>22406853</v>
      </c>
      <c r="BP32" s="29">
        <f t="shared" si="55"/>
        <v>2240685</v>
      </c>
      <c r="BQ32" s="27">
        <f t="shared" si="39"/>
        <v>26863600</v>
      </c>
      <c r="BR32" s="57">
        <f t="shared" si="40"/>
        <v>0</v>
      </c>
      <c r="BT32" s="28">
        <v>27</v>
      </c>
      <c r="BU32" s="29">
        <f t="shared" si="17"/>
        <v>2216062</v>
      </c>
      <c r="BV32" s="29">
        <f t="shared" si="18"/>
        <v>22406853</v>
      </c>
      <c r="BW32" s="29">
        <f t="shared" si="56"/>
        <v>2240685</v>
      </c>
      <c r="BX32" s="27">
        <f t="shared" si="41"/>
        <v>26863600</v>
      </c>
      <c r="BY32" s="57">
        <f t="shared" si="42"/>
        <v>0</v>
      </c>
      <c r="CA32" s="28">
        <v>27</v>
      </c>
      <c r="CB32" s="29">
        <f t="shared" si="19"/>
        <v>2216062</v>
      </c>
      <c r="CC32" s="29">
        <f t="shared" si="20"/>
        <v>22406853</v>
      </c>
      <c r="CD32" s="29">
        <f t="shared" si="57"/>
        <v>2240685</v>
      </c>
      <c r="CE32" s="27">
        <f t="shared" si="43"/>
        <v>26863600</v>
      </c>
      <c r="CF32" s="57">
        <f t="shared" si="44"/>
        <v>0</v>
      </c>
    </row>
    <row r="33" spans="1:84" ht="15" customHeight="1" x14ac:dyDescent="0.15">
      <c r="A33" s="43">
        <v>28</v>
      </c>
      <c r="B33" s="43"/>
      <c r="C33" s="66" t="s">
        <v>85</v>
      </c>
      <c r="D33" s="72">
        <v>21.375</v>
      </c>
      <c r="E33" s="72">
        <v>12.628399999999999</v>
      </c>
      <c r="F33" s="73">
        <v>34.003399999999999</v>
      </c>
      <c r="G33" s="74">
        <f t="shared" si="21"/>
        <v>10.286028499999999</v>
      </c>
      <c r="H33" s="31">
        <v>17.024699999999999</v>
      </c>
      <c r="I33" s="65">
        <v>4050000</v>
      </c>
      <c r="J33" s="65">
        <v>40950000</v>
      </c>
      <c r="K33" s="27">
        <f t="shared" si="45"/>
        <v>45000000</v>
      </c>
      <c r="L33" s="27">
        <f t="shared" si="46"/>
        <v>4095000</v>
      </c>
      <c r="M33" s="27">
        <f t="shared" si="47"/>
        <v>49095000</v>
      </c>
      <c r="N33" s="57">
        <f t="shared" si="48"/>
        <v>0</v>
      </c>
      <c r="O33" s="21"/>
      <c r="P33" s="28">
        <v>28</v>
      </c>
      <c r="Q33" s="29">
        <f t="shared" si="22"/>
        <v>4050199</v>
      </c>
      <c r="R33" s="29">
        <f t="shared" si="23"/>
        <v>40952008</v>
      </c>
      <c r="S33" s="29">
        <f t="shared" si="24"/>
        <v>4095201</v>
      </c>
      <c r="T33" s="29">
        <f t="shared" si="25"/>
        <v>49097408</v>
      </c>
      <c r="U33" s="57">
        <f t="shared" si="26"/>
        <v>0</v>
      </c>
      <c r="W33" s="28">
        <v>28</v>
      </c>
      <c r="X33" s="29">
        <f t="shared" si="3"/>
        <v>3657509</v>
      </c>
      <c r="Y33" s="29">
        <f t="shared" si="4"/>
        <v>36981479</v>
      </c>
      <c r="Z33" s="29">
        <f t="shared" si="49"/>
        <v>3698148</v>
      </c>
      <c r="AA33" s="27">
        <f t="shared" si="27"/>
        <v>44337136</v>
      </c>
      <c r="AB33" s="57">
        <f t="shared" si="28"/>
        <v>0</v>
      </c>
      <c r="AD33" s="28">
        <v>28</v>
      </c>
      <c r="AE33" s="29">
        <f t="shared" si="5"/>
        <v>3302882</v>
      </c>
      <c r="AF33" s="29">
        <f t="shared" si="6"/>
        <v>33395807</v>
      </c>
      <c r="AG33" s="29">
        <f t="shared" si="50"/>
        <v>3339581</v>
      </c>
      <c r="AH33" s="27">
        <f t="shared" si="29"/>
        <v>40038270</v>
      </c>
      <c r="AI33" s="57">
        <f t="shared" si="30"/>
        <v>0</v>
      </c>
      <c r="AK33" s="28">
        <v>28</v>
      </c>
      <c r="AL33" s="29">
        <f t="shared" si="7"/>
        <v>2982565</v>
      </c>
      <c r="AM33" s="29">
        <f t="shared" si="8"/>
        <v>30157048</v>
      </c>
      <c r="AN33" s="29">
        <f t="shared" si="51"/>
        <v>3015705</v>
      </c>
      <c r="AO33" s="27">
        <f t="shared" si="31"/>
        <v>36155318</v>
      </c>
      <c r="AP33" s="57">
        <f t="shared" si="32"/>
        <v>0</v>
      </c>
      <c r="AR33" s="28">
        <v>28</v>
      </c>
      <c r="AS33" s="29">
        <f t="shared" si="9"/>
        <v>2693342</v>
      </c>
      <c r="AT33" s="29">
        <f t="shared" si="10"/>
        <v>27232679</v>
      </c>
      <c r="AU33" s="29">
        <f t="shared" si="52"/>
        <v>2723268</v>
      </c>
      <c r="AV33" s="27">
        <f t="shared" si="33"/>
        <v>32649289</v>
      </c>
      <c r="AW33" s="57">
        <f t="shared" si="34"/>
        <v>0</v>
      </c>
      <c r="AY33" s="28">
        <v>28</v>
      </c>
      <c r="AZ33" s="29">
        <f t="shared" si="11"/>
        <v>2432264</v>
      </c>
      <c r="BA33" s="29">
        <f t="shared" si="12"/>
        <v>24592887</v>
      </c>
      <c r="BB33" s="29">
        <f t="shared" si="53"/>
        <v>2459289</v>
      </c>
      <c r="BC33" s="27">
        <f t="shared" si="35"/>
        <v>29484440</v>
      </c>
      <c r="BD33" s="57">
        <f t="shared" si="36"/>
        <v>0</v>
      </c>
      <c r="BF33" s="28">
        <v>28</v>
      </c>
      <c r="BG33" s="29">
        <f t="shared" si="13"/>
        <v>2432264</v>
      </c>
      <c r="BH33" s="29">
        <f t="shared" si="14"/>
        <v>24592887</v>
      </c>
      <c r="BI33" s="29">
        <f t="shared" si="54"/>
        <v>2459289</v>
      </c>
      <c r="BJ33" s="27">
        <f t="shared" si="37"/>
        <v>29484440</v>
      </c>
      <c r="BK33" s="57">
        <f t="shared" si="38"/>
        <v>0</v>
      </c>
      <c r="BM33" s="28">
        <v>28</v>
      </c>
      <c r="BN33" s="29">
        <f t="shared" si="15"/>
        <v>2432264</v>
      </c>
      <c r="BO33" s="29">
        <f t="shared" si="16"/>
        <v>24592887</v>
      </c>
      <c r="BP33" s="29">
        <f t="shared" si="55"/>
        <v>2459289</v>
      </c>
      <c r="BQ33" s="27">
        <f t="shared" si="39"/>
        <v>29484440</v>
      </c>
      <c r="BR33" s="57">
        <f t="shared" si="40"/>
        <v>0</v>
      </c>
      <c r="BT33" s="28">
        <v>28</v>
      </c>
      <c r="BU33" s="29">
        <f t="shared" si="17"/>
        <v>2432264</v>
      </c>
      <c r="BV33" s="29">
        <f t="shared" si="18"/>
        <v>24592887</v>
      </c>
      <c r="BW33" s="29">
        <f t="shared" si="56"/>
        <v>2459289</v>
      </c>
      <c r="BX33" s="27">
        <f t="shared" si="41"/>
        <v>29484440</v>
      </c>
      <c r="BY33" s="57">
        <f t="shared" si="42"/>
        <v>0</v>
      </c>
      <c r="CA33" s="28">
        <v>28</v>
      </c>
      <c r="CB33" s="29">
        <f t="shared" si="19"/>
        <v>2432264</v>
      </c>
      <c r="CC33" s="29">
        <f t="shared" si="20"/>
        <v>24592887</v>
      </c>
      <c r="CD33" s="29">
        <f t="shared" si="57"/>
        <v>2459289</v>
      </c>
      <c r="CE33" s="27">
        <f t="shared" si="43"/>
        <v>29484440</v>
      </c>
      <c r="CF33" s="57">
        <f t="shared" si="44"/>
        <v>0</v>
      </c>
    </row>
    <row r="34" spans="1:84" ht="15" customHeight="1" x14ac:dyDescent="0.15">
      <c r="A34" s="43">
        <v>29</v>
      </c>
      <c r="B34" s="43"/>
      <c r="C34" s="66" t="s">
        <v>86</v>
      </c>
      <c r="D34" s="72">
        <v>40</v>
      </c>
      <c r="E34" s="72">
        <v>23.6327</v>
      </c>
      <c r="F34" s="73">
        <v>63.6327</v>
      </c>
      <c r="G34" s="74">
        <f t="shared" si="21"/>
        <v>19.248891749999999</v>
      </c>
      <c r="H34" s="31">
        <v>31.859000000000002</v>
      </c>
      <c r="I34" s="65">
        <v>7920000</v>
      </c>
      <c r="J34" s="65">
        <v>80080000</v>
      </c>
      <c r="K34" s="27">
        <f t="shared" si="45"/>
        <v>88000000</v>
      </c>
      <c r="L34" s="27">
        <f t="shared" si="46"/>
        <v>8008000</v>
      </c>
      <c r="M34" s="27">
        <f t="shared" si="47"/>
        <v>96008000</v>
      </c>
      <c r="N34" s="57">
        <f t="shared" si="48"/>
        <v>0</v>
      </c>
      <c r="O34" s="21"/>
      <c r="P34" s="28">
        <v>29</v>
      </c>
      <c r="Q34" s="29">
        <f t="shared" si="22"/>
        <v>7920388</v>
      </c>
      <c r="R34" s="29">
        <f t="shared" si="23"/>
        <v>80083927</v>
      </c>
      <c r="S34" s="29">
        <f t="shared" si="24"/>
        <v>8008393</v>
      </c>
      <c r="T34" s="29">
        <f t="shared" si="25"/>
        <v>96012708</v>
      </c>
      <c r="U34" s="57">
        <f t="shared" si="26"/>
        <v>0</v>
      </c>
      <c r="W34" s="28">
        <v>29</v>
      </c>
      <c r="X34" s="29">
        <f t="shared" si="3"/>
        <v>7152462</v>
      </c>
      <c r="Y34" s="29">
        <f t="shared" si="4"/>
        <v>72319337</v>
      </c>
      <c r="Z34" s="29">
        <f t="shared" si="49"/>
        <v>7231934</v>
      </c>
      <c r="AA34" s="27">
        <f t="shared" si="27"/>
        <v>86703733</v>
      </c>
      <c r="AB34" s="57">
        <f t="shared" si="28"/>
        <v>0</v>
      </c>
      <c r="AD34" s="28">
        <v>29</v>
      </c>
      <c r="AE34" s="29">
        <f t="shared" si="5"/>
        <v>6458969</v>
      </c>
      <c r="AF34" s="29">
        <f t="shared" si="6"/>
        <v>65307356</v>
      </c>
      <c r="AG34" s="29">
        <f t="shared" si="50"/>
        <v>6530736</v>
      </c>
      <c r="AH34" s="27">
        <f t="shared" si="29"/>
        <v>78297061</v>
      </c>
      <c r="AI34" s="57">
        <f t="shared" si="30"/>
        <v>0</v>
      </c>
      <c r="AK34" s="28">
        <v>29</v>
      </c>
      <c r="AL34" s="29">
        <f t="shared" si="7"/>
        <v>5832572</v>
      </c>
      <c r="AM34" s="29">
        <f t="shared" si="8"/>
        <v>58973783</v>
      </c>
      <c r="AN34" s="29">
        <f t="shared" si="51"/>
        <v>5897378</v>
      </c>
      <c r="AO34" s="27">
        <f t="shared" si="31"/>
        <v>70703733</v>
      </c>
      <c r="AP34" s="57">
        <f t="shared" si="32"/>
        <v>0</v>
      </c>
      <c r="AR34" s="28">
        <v>29</v>
      </c>
      <c r="AS34" s="29">
        <f t="shared" si="9"/>
        <v>5266980</v>
      </c>
      <c r="AT34" s="29">
        <f t="shared" si="10"/>
        <v>53255017</v>
      </c>
      <c r="AU34" s="29">
        <f t="shared" si="52"/>
        <v>5325502</v>
      </c>
      <c r="AV34" s="27">
        <f t="shared" si="33"/>
        <v>63847499</v>
      </c>
      <c r="AW34" s="57">
        <f t="shared" si="34"/>
        <v>0</v>
      </c>
      <c r="AY34" s="28">
        <v>29</v>
      </c>
      <c r="AZ34" s="29">
        <f t="shared" si="11"/>
        <v>4756427</v>
      </c>
      <c r="BA34" s="29">
        <f t="shared" si="12"/>
        <v>48092757</v>
      </c>
      <c r="BB34" s="29">
        <f t="shared" si="53"/>
        <v>4809276</v>
      </c>
      <c r="BC34" s="27">
        <f t="shared" si="35"/>
        <v>57658460</v>
      </c>
      <c r="BD34" s="57">
        <f t="shared" si="36"/>
        <v>0</v>
      </c>
      <c r="BF34" s="28">
        <v>29</v>
      </c>
      <c r="BG34" s="29">
        <f t="shared" si="13"/>
        <v>4756427</v>
      </c>
      <c r="BH34" s="29">
        <f t="shared" si="14"/>
        <v>48092757</v>
      </c>
      <c r="BI34" s="29">
        <f t="shared" si="54"/>
        <v>4809276</v>
      </c>
      <c r="BJ34" s="27">
        <f t="shared" si="37"/>
        <v>57658460</v>
      </c>
      <c r="BK34" s="57">
        <f t="shared" si="38"/>
        <v>0</v>
      </c>
      <c r="BM34" s="28">
        <v>29</v>
      </c>
      <c r="BN34" s="29">
        <f t="shared" si="15"/>
        <v>4756427</v>
      </c>
      <c r="BO34" s="29">
        <f t="shared" si="16"/>
        <v>48092757</v>
      </c>
      <c r="BP34" s="29">
        <f t="shared" si="55"/>
        <v>4809276</v>
      </c>
      <c r="BQ34" s="27">
        <f t="shared" si="39"/>
        <v>57658460</v>
      </c>
      <c r="BR34" s="57">
        <f t="shared" si="40"/>
        <v>0</v>
      </c>
      <c r="BT34" s="28">
        <v>29</v>
      </c>
      <c r="BU34" s="29">
        <f t="shared" si="17"/>
        <v>4756427</v>
      </c>
      <c r="BV34" s="29">
        <f t="shared" si="18"/>
        <v>48092757</v>
      </c>
      <c r="BW34" s="29">
        <f t="shared" si="56"/>
        <v>4809276</v>
      </c>
      <c r="BX34" s="27">
        <f t="shared" si="41"/>
        <v>57658460</v>
      </c>
      <c r="BY34" s="57">
        <f t="shared" si="42"/>
        <v>0</v>
      </c>
      <c r="CA34" s="28">
        <v>29</v>
      </c>
      <c r="CB34" s="29">
        <f t="shared" si="19"/>
        <v>4756427</v>
      </c>
      <c r="CC34" s="29">
        <f t="shared" si="20"/>
        <v>48092757</v>
      </c>
      <c r="CD34" s="29">
        <f>ROUND(CC34*0.1,0)</f>
        <v>4809276</v>
      </c>
      <c r="CE34" s="27">
        <f t="shared" si="43"/>
        <v>57658460</v>
      </c>
      <c r="CF34" s="57">
        <f t="shared" si="44"/>
        <v>0</v>
      </c>
    </row>
    <row r="35" spans="1:84" ht="15" customHeight="1" x14ac:dyDescent="0.15">
      <c r="A35" s="43">
        <v>30</v>
      </c>
      <c r="B35" s="43"/>
      <c r="C35" s="66" t="s">
        <v>87</v>
      </c>
      <c r="D35" s="72">
        <v>64.75</v>
      </c>
      <c r="E35" s="72">
        <v>36.173400000000001</v>
      </c>
      <c r="F35" s="73">
        <v>100.9234</v>
      </c>
      <c r="G35" s="74">
        <f t="shared" si="21"/>
        <v>30.529328499999998</v>
      </c>
      <c r="H35" s="31">
        <v>51.571800000000003</v>
      </c>
      <c r="I35" s="65">
        <v>12150000</v>
      </c>
      <c r="J35" s="65">
        <v>122850000</v>
      </c>
      <c r="K35" s="27">
        <f t="shared" si="45"/>
        <v>135000000</v>
      </c>
      <c r="L35" s="27">
        <f t="shared" si="46"/>
        <v>12285000</v>
      </c>
      <c r="M35" s="27">
        <f t="shared" si="47"/>
        <v>147285000</v>
      </c>
      <c r="N35" s="57">
        <f t="shared" si="48"/>
        <v>0</v>
      </c>
      <c r="O35" s="21"/>
      <c r="P35" s="28">
        <v>30</v>
      </c>
      <c r="Q35" s="29">
        <f t="shared" si="22"/>
        <v>12150596</v>
      </c>
      <c r="R35" s="29">
        <f t="shared" si="23"/>
        <v>122856025</v>
      </c>
      <c r="S35" s="29">
        <f t="shared" si="24"/>
        <v>12285603</v>
      </c>
      <c r="T35" s="29">
        <f t="shared" si="25"/>
        <v>147292224</v>
      </c>
      <c r="U35" s="57">
        <f t="shared" si="26"/>
        <v>0</v>
      </c>
      <c r="W35" s="28">
        <v>30</v>
      </c>
      <c r="X35" s="29">
        <f t="shared" si="3"/>
        <v>10972527</v>
      </c>
      <c r="Y35" s="29">
        <f t="shared" si="4"/>
        <v>110944438</v>
      </c>
      <c r="Z35" s="29">
        <f t="shared" si="49"/>
        <v>11094444</v>
      </c>
      <c r="AA35" s="27">
        <f t="shared" si="27"/>
        <v>133011409</v>
      </c>
      <c r="AB35" s="57">
        <f t="shared" si="28"/>
        <v>0</v>
      </c>
      <c r="AD35" s="28">
        <v>30</v>
      </c>
      <c r="AE35" s="29">
        <f t="shared" si="5"/>
        <v>9908646</v>
      </c>
      <c r="AF35" s="29">
        <f t="shared" si="6"/>
        <v>100187422</v>
      </c>
      <c r="AG35" s="29">
        <f t="shared" si="50"/>
        <v>10018742</v>
      </c>
      <c r="AH35" s="27">
        <f t="shared" si="29"/>
        <v>120114810</v>
      </c>
      <c r="AI35" s="57">
        <f t="shared" si="30"/>
        <v>0</v>
      </c>
      <c r="AK35" s="28">
        <v>30</v>
      </c>
      <c r="AL35" s="29">
        <f t="shared" si="7"/>
        <v>8947696</v>
      </c>
      <c r="AM35" s="29">
        <f t="shared" si="8"/>
        <v>90471144</v>
      </c>
      <c r="AN35" s="29">
        <f t="shared" si="51"/>
        <v>9047114</v>
      </c>
      <c r="AO35" s="27">
        <f t="shared" si="31"/>
        <v>108465954</v>
      </c>
      <c r="AP35" s="57">
        <f t="shared" si="32"/>
        <v>0</v>
      </c>
      <c r="AR35" s="28">
        <v>30</v>
      </c>
      <c r="AS35" s="29">
        <f t="shared" si="9"/>
        <v>8080026</v>
      </c>
      <c r="AT35" s="29">
        <f t="shared" si="10"/>
        <v>81698037</v>
      </c>
      <c r="AU35" s="29">
        <f t="shared" si="52"/>
        <v>8169804</v>
      </c>
      <c r="AV35" s="27">
        <f t="shared" si="33"/>
        <v>97947867</v>
      </c>
      <c r="AW35" s="57">
        <f t="shared" si="34"/>
        <v>0</v>
      </c>
      <c r="AY35" s="28">
        <v>30</v>
      </c>
      <c r="AZ35" s="29">
        <f t="shared" si="11"/>
        <v>7296791</v>
      </c>
      <c r="BA35" s="29">
        <f t="shared" si="12"/>
        <v>73778661</v>
      </c>
      <c r="BB35" s="29">
        <f t="shared" si="53"/>
        <v>7377866</v>
      </c>
      <c r="BC35" s="27">
        <f t="shared" si="35"/>
        <v>88453318</v>
      </c>
      <c r="BD35" s="57">
        <f t="shared" si="36"/>
        <v>0</v>
      </c>
      <c r="BF35" s="28">
        <v>30</v>
      </c>
      <c r="BG35" s="29">
        <f t="shared" si="13"/>
        <v>7296791</v>
      </c>
      <c r="BH35" s="29">
        <f t="shared" si="14"/>
        <v>73778661</v>
      </c>
      <c r="BI35" s="29">
        <f t="shared" si="54"/>
        <v>7377866</v>
      </c>
      <c r="BJ35" s="27">
        <f t="shared" si="37"/>
        <v>88453318</v>
      </c>
      <c r="BK35" s="57">
        <f t="shared" si="38"/>
        <v>0</v>
      </c>
      <c r="BM35" s="28">
        <v>30</v>
      </c>
      <c r="BN35" s="29">
        <f t="shared" si="15"/>
        <v>7296791</v>
      </c>
      <c r="BO35" s="29">
        <f t="shared" si="16"/>
        <v>73778661</v>
      </c>
      <c r="BP35" s="29">
        <f t="shared" si="55"/>
        <v>7377866</v>
      </c>
      <c r="BQ35" s="27">
        <f t="shared" si="39"/>
        <v>88453318</v>
      </c>
      <c r="BR35" s="57">
        <f t="shared" si="40"/>
        <v>0</v>
      </c>
      <c r="BT35" s="28">
        <v>30</v>
      </c>
      <c r="BU35" s="29">
        <f t="shared" si="17"/>
        <v>7296791</v>
      </c>
      <c r="BV35" s="29">
        <f t="shared" si="18"/>
        <v>73778661</v>
      </c>
      <c r="BW35" s="29">
        <f t="shared" si="56"/>
        <v>7377866</v>
      </c>
      <c r="BX35" s="27">
        <f t="shared" si="41"/>
        <v>88453318</v>
      </c>
      <c r="BY35" s="57">
        <f t="shared" si="42"/>
        <v>0</v>
      </c>
      <c r="CA35" s="28">
        <v>30</v>
      </c>
      <c r="CB35" s="29">
        <f t="shared" si="19"/>
        <v>7296791</v>
      </c>
      <c r="CC35" s="29">
        <f t="shared" si="20"/>
        <v>73778661</v>
      </c>
      <c r="CD35" s="29">
        <f t="shared" si="57"/>
        <v>7377866</v>
      </c>
      <c r="CE35" s="27">
        <f t="shared" si="43"/>
        <v>88453318</v>
      </c>
      <c r="CF35" s="57">
        <f t="shared" si="44"/>
        <v>0</v>
      </c>
    </row>
    <row r="36" spans="1:84" ht="15" customHeight="1" x14ac:dyDescent="0.15">
      <c r="A36" s="43">
        <v>31</v>
      </c>
      <c r="B36" s="43"/>
      <c r="C36" s="66" t="s">
        <v>88</v>
      </c>
      <c r="D36" s="72">
        <v>64.75</v>
      </c>
      <c r="E36" s="72">
        <v>36.173400000000001</v>
      </c>
      <c r="F36" s="73">
        <v>100.9234</v>
      </c>
      <c r="G36" s="74">
        <f t="shared" si="21"/>
        <v>30.529328499999998</v>
      </c>
      <c r="H36" s="31">
        <v>51.571800000000003</v>
      </c>
      <c r="I36" s="65">
        <v>12150000</v>
      </c>
      <c r="J36" s="65">
        <v>122850000</v>
      </c>
      <c r="K36" s="27">
        <f t="shared" si="45"/>
        <v>135000000</v>
      </c>
      <c r="L36" s="27">
        <f t="shared" si="46"/>
        <v>12285000</v>
      </c>
      <c r="M36" s="27">
        <f t="shared" si="47"/>
        <v>147285000</v>
      </c>
      <c r="N36" s="57">
        <f t="shared" si="48"/>
        <v>0</v>
      </c>
      <c r="O36" s="21"/>
      <c r="P36" s="28">
        <v>31</v>
      </c>
      <c r="Q36" s="29">
        <f t="shared" si="22"/>
        <v>12150596</v>
      </c>
      <c r="R36" s="29">
        <f t="shared" si="23"/>
        <v>122856025</v>
      </c>
      <c r="S36" s="29">
        <f t="shared" si="24"/>
        <v>12285603</v>
      </c>
      <c r="T36" s="29">
        <f t="shared" si="25"/>
        <v>147292224</v>
      </c>
      <c r="U36" s="57">
        <f t="shared" si="26"/>
        <v>0</v>
      </c>
      <c r="W36" s="28">
        <v>31</v>
      </c>
      <c r="X36" s="29">
        <f t="shared" si="3"/>
        <v>10972527</v>
      </c>
      <c r="Y36" s="29">
        <f t="shared" si="4"/>
        <v>110944438</v>
      </c>
      <c r="Z36" s="29">
        <f t="shared" si="49"/>
        <v>11094444</v>
      </c>
      <c r="AA36" s="27">
        <f t="shared" si="27"/>
        <v>133011409</v>
      </c>
      <c r="AB36" s="57">
        <f t="shared" si="28"/>
        <v>0</v>
      </c>
      <c r="AD36" s="28">
        <v>31</v>
      </c>
      <c r="AE36" s="29">
        <f t="shared" si="5"/>
        <v>9908646</v>
      </c>
      <c r="AF36" s="29">
        <f t="shared" si="6"/>
        <v>100187422</v>
      </c>
      <c r="AG36" s="29">
        <f t="shared" si="50"/>
        <v>10018742</v>
      </c>
      <c r="AH36" s="27">
        <f t="shared" si="29"/>
        <v>120114810</v>
      </c>
      <c r="AI36" s="57">
        <f t="shared" si="30"/>
        <v>0</v>
      </c>
      <c r="AK36" s="28">
        <v>31</v>
      </c>
      <c r="AL36" s="29">
        <f t="shared" si="7"/>
        <v>8947696</v>
      </c>
      <c r="AM36" s="29">
        <f t="shared" si="8"/>
        <v>90471144</v>
      </c>
      <c r="AN36" s="29">
        <f t="shared" si="51"/>
        <v>9047114</v>
      </c>
      <c r="AO36" s="27">
        <f t="shared" si="31"/>
        <v>108465954</v>
      </c>
      <c r="AP36" s="57">
        <f t="shared" si="32"/>
        <v>0</v>
      </c>
      <c r="AR36" s="28">
        <v>31</v>
      </c>
      <c r="AS36" s="29">
        <f t="shared" si="9"/>
        <v>8080026</v>
      </c>
      <c r="AT36" s="29">
        <f t="shared" si="10"/>
        <v>81698037</v>
      </c>
      <c r="AU36" s="29">
        <f t="shared" si="52"/>
        <v>8169804</v>
      </c>
      <c r="AV36" s="27">
        <f t="shared" si="33"/>
        <v>97947867</v>
      </c>
      <c r="AW36" s="57">
        <f t="shared" si="34"/>
        <v>0</v>
      </c>
      <c r="AY36" s="28">
        <v>31</v>
      </c>
      <c r="AZ36" s="29">
        <f t="shared" si="11"/>
        <v>7296791</v>
      </c>
      <c r="BA36" s="29">
        <f t="shared" si="12"/>
        <v>73778661</v>
      </c>
      <c r="BB36" s="29">
        <f t="shared" si="53"/>
        <v>7377866</v>
      </c>
      <c r="BC36" s="27">
        <f t="shared" si="35"/>
        <v>88453318</v>
      </c>
      <c r="BD36" s="57">
        <f t="shared" si="36"/>
        <v>0</v>
      </c>
      <c r="BF36" s="28">
        <v>31</v>
      </c>
      <c r="BG36" s="29">
        <f t="shared" si="13"/>
        <v>7296791</v>
      </c>
      <c r="BH36" s="29">
        <f t="shared" si="14"/>
        <v>73778661</v>
      </c>
      <c r="BI36" s="29">
        <f t="shared" si="54"/>
        <v>7377866</v>
      </c>
      <c r="BJ36" s="27">
        <f t="shared" si="37"/>
        <v>88453318</v>
      </c>
      <c r="BK36" s="57">
        <f t="shared" si="38"/>
        <v>0</v>
      </c>
      <c r="BM36" s="28">
        <v>31</v>
      </c>
      <c r="BN36" s="29">
        <f t="shared" si="15"/>
        <v>7296791</v>
      </c>
      <c r="BO36" s="29">
        <f t="shared" si="16"/>
        <v>73778661</v>
      </c>
      <c r="BP36" s="29">
        <f t="shared" si="55"/>
        <v>7377866</v>
      </c>
      <c r="BQ36" s="27">
        <f t="shared" si="39"/>
        <v>88453318</v>
      </c>
      <c r="BR36" s="57">
        <f t="shared" si="40"/>
        <v>0</v>
      </c>
      <c r="BT36" s="28">
        <v>31</v>
      </c>
      <c r="BU36" s="29">
        <f t="shared" si="17"/>
        <v>7296791</v>
      </c>
      <c r="BV36" s="29">
        <f t="shared" si="18"/>
        <v>73778661</v>
      </c>
      <c r="BW36" s="29">
        <f t="shared" si="56"/>
        <v>7377866</v>
      </c>
      <c r="BX36" s="27">
        <f t="shared" si="41"/>
        <v>88453318</v>
      </c>
      <c r="BY36" s="57">
        <f t="shared" si="42"/>
        <v>0</v>
      </c>
      <c r="CA36" s="28">
        <v>31</v>
      </c>
      <c r="CB36" s="29">
        <f t="shared" si="19"/>
        <v>7296791</v>
      </c>
      <c r="CC36" s="29">
        <f t="shared" si="20"/>
        <v>73778661</v>
      </c>
      <c r="CD36" s="29">
        <f t="shared" si="57"/>
        <v>7377866</v>
      </c>
      <c r="CE36" s="27">
        <f t="shared" si="43"/>
        <v>88453318</v>
      </c>
      <c r="CF36" s="57">
        <f t="shared" si="44"/>
        <v>0</v>
      </c>
    </row>
    <row r="37" spans="1:84" ht="15" customHeight="1" x14ac:dyDescent="0.15">
      <c r="A37" s="43">
        <v>32</v>
      </c>
      <c r="B37" s="43"/>
      <c r="C37" s="66" t="s">
        <v>89</v>
      </c>
      <c r="D37" s="72">
        <v>65.45</v>
      </c>
      <c r="E37" s="72">
        <v>36.564399999999999</v>
      </c>
      <c r="F37" s="73">
        <v>102.01439999999999</v>
      </c>
      <c r="G37" s="74">
        <f t="shared" si="21"/>
        <v>30.859355999999998</v>
      </c>
      <c r="H37" s="31">
        <v>52.129300000000001</v>
      </c>
      <c r="I37" s="65">
        <v>12240000</v>
      </c>
      <c r="J37" s="65">
        <v>123760000</v>
      </c>
      <c r="K37" s="27">
        <f t="shared" si="45"/>
        <v>136000000</v>
      </c>
      <c r="L37" s="27">
        <f t="shared" si="46"/>
        <v>12376000</v>
      </c>
      <c r="M37" s="27">
        <f t="shared" si="47"/>
        <v>148376000</v>
      </c>
      <c r="N37" s="57">
        <f t="shared" si="48"/>
        <v>0</v>
      </c>
      <c r="O37" s="21"/>
      <c r="P37" s="28">
        <v>32</v>
      </c>
      <c r="Q37" s="29">
        <f t="shared" si="22"/>
        <v>12240600</v>
      </c>
      <c r="R37" s="29">
        <f t="shared" si="23"/>
        <v>123766070</v>
      </c>
      <c r="S37" s="29">
        <f t="shared" si="24"/>
        <v>12376607</v>
      </c>
      <c r="T37" s="29">
        <f t="shared" si="25"/>
        <v>148383277</v>
      </c>
      <c r="U37" s="57">
        <f t="shared" si="26"/>
        <v>0</v>
      </c>
      <c r="W37" s="28">
        <v>32</v>
      </c>
      <c r="X37" s="29">
        <f t="shared" si="3"/>
        <v>11053805</v>
      </c>
      <c r="Y37" s="29">
        <f t="shared" si="4"/>
        <v>111766249</v>
      </c>
      <c r="Z37" s="29">
        <f t="shared" si="49"/>
        <v>11176625</v>
      </c>
      <c r="AA37" s="27">
        <f t="shared" si="27"/>
        <v>133996679</v>
      </c>
      <c r="AB37" s="57">
        <f t="shared" si="28"/>
        <v>0</v>
      </c>
      <c r="AD37" s="28">
        <v>32</v>
      </c>
      <c r="AE37" s="29">
        <f t="shared" si="5"/>
        <v>9982043</v>
      </c>
      <c r="AF37" s="29">
        <f t="shared" si="6"/>
        <v>100929551</v>
      </c>
      <c r="AG37" s="29">
        <f t="shared" si="50"/>
        <v>10092955</v>
      </c>
      <c r="AH37" s="27">
        <f t="shared" si="29"/>
        <v>121004549</v>
      </c>
      <c r="AI37" s="57">
        <f t="shared" si="30"/>
        <v>0</v>
      </c>
      <c r="AK37" s="28">
        <v>32</v>
      </c>
      <c r="AL37" s="29">
        <f t="shared" si="7"/>
        <v>9013975</v>
      </c>
      <c r="AM37" s="29">
        <f t="shared" si="8"/>
        <v>91141301</v>
      </c>
      <c r="AN37" s="29">
        <f t="shared" si="51"/>
        <v>9114130</v>
      </c>
      <c r="AO37" s="27">
        <f t="shared" si="31"/>
        <v>109269406</v>
      </c>
      <c r="AP37" s="57">
        <f t="shared" si="32"/>
        <v>0</v>
      </c>
      <c r="AR37" s="28">
        <v>32</v>
      </c>
      <c r="AS37" s="29">
        <f t="shared" si="9"/>
        <v>8139878</v>
      </c>
      <c r="AT37" s="29">
        <f t="shared" si="10"/>
        <v>82303208</v>
      </c>
      <c r="AU37" s="29">
        <f t="shared" si="52"/>
        <v>8230321</v>
      </c>
      <c r="AV37" s="27">
        <f t="shared" si="33"/>
        <v>98673407</v>
      </c>
      <c r="AW37" s="57">
        <f t="shared" si="34"/>
        <v>0</v>
      </c>
      <c r="AY37" s="28">
        <v>32</v>
      </c>
      <c r="AZ37" s="29">
        <f t="shared" si="11"/>
        <v>7350841</v>
      </c>
      <c r="BA37" s="29">
        <f t="shared" si="12"/>
        <v>74325170</v>
      </c>
      <c r="BB37" s="29">
        <f t="shared" si="53"/>
        <v>7432517</v>
      </c>
      <c r="BC37" s="27">
        <f t="shared" si="35"/>
        <v>89108528</v>
      </c>
      <c r="BD37" s="57">
        <f t="shared" si="36"/>
        <v>0</v>
      </c>
      <c r="BF37" s="28">
        <v>32</v>
      </c>
      <c r="BG37" s="29">
        <f t="shared" si="13"/>
        <v>7350841</v>
      </c>
      <c r="BH37" s="29">
        <f t="shared" si="14"/>
        <v>74325170</v>
      </c>
      <c r="BI37" s="29">
        <f t="shared" si="54"/>
        <v>7432517</v>
      </c>
      <c r="BJ37" s="27">
        <f t="shared" si="37"/>
        <v>89108528</v>
      </c>
      <c r="BK37" s="57">
        <f t="shared" si="38"/>
        <v>0</v>
      </c>
      <c r="BM37" s="28">
        <v>32</v>
      </c>
      <c r="BN37" s="29">
        <f t="shared" si="15"/>
        <v>7350841</v>
      </c>
      <c r="BO37" s="29">
        <f t="shared" si="16"/>
        <v>74325170</v>
      </c>
      <c r="BP37" s="29">
        <f t="shared" si="55"/>
        <v>7432517</v>
      </c>
      <c r="BQ37" s="27">
        <f t="shared" si="39"/>
        <v>89108528</v>
      </c>
      <c r="BR37" s="57">
        <f t="shared" si="40"/>
        <v>0</v>
      </c>
      <c r="BT37" s="28">
        <v>32</v>
      </c>
      <c r="BU37" s="29">
        <f t="shared" si="17"/>
        <v>7350841</v>
      </c>
      <c r="BV37" s="29">
        <f t="shared" si="18"/>
        <v>74325170</v>
      </c>
      <c r="BW37" s="29">
        <f t="shared" si="56"/>
        <v>7432517</v>
      </c>
      <c r="BX37" s="27">
        <f t="shared" si="41"/>
        <v>89108528</v>
      </c>
      <c r="BY37" s="57">
        <f t="shared" si="42"/>
        <v>0</v>
      </c>
      <c r="CA37" s="28">
        <v>32</v>
      </c>
      <c r="CB37" s="29">
        <f t="shared" si="19"/>
        <v>7350841</v>
      </c>
      <c r="CC37" s="29">
        <f t="shared" si="20"/>
        <v>74325170</v>
      </c>
      <c r="CD37" s="29">
        <f t="shared" si="57"/>
        <v>7432517</v>
      </c>
      <c r="CE37" s="27">
        <f t="shared" si="43"/>
        <v>89108528</v>
      </c>
      <c r="CF37" s="57">
        <f t="shared" si="44"/>
        <v>0</v>
      </c>
    </row>
    <row r="38" spans="1:84" ht="15" customHeight="1" x14ac:dyDescent="0.15">
      <c r="A38" s="43">
        <v>33</v>
      </c>
      <c r="B38" s="43"/>
      <c r="C38" s="66" t="s">
        <v>90</v>
      </c>
      <c r="D38" s="72">
        <v>32.532499999999999</v>
      </c>
      <c r="E38" s="72">
        <v>11.4603</v>
      </c>
      <c r="F38" s="73">
        <v>43.992800000000003</v>
      </c>
      <c r="G38" s="74">
        <f t="shared" si="21"/>
        <v>13.307822</v>
      </c>
      <c r="H38" s="31">
        <v>23.503599999999999</v>
      </c>
      <c r="I38" s="65">
        <v>27540000</v>
      </c>
      <c r="J38" s="65">
        <v>278460000</v>
      </c>
      <c r="K38" s="27">
        <f t="shared" si="45"/>
        <v>306000000</v>
      </c>
      <c r="L38" s="27">
        <f t="shared" si="46"/>
        <v>27846000</v>
      </c>
      <c r="M38" s="27">
        <f t="shared" si="47"/>
        <v>333846000</v>
      </c>
      <c r="N38" s="57">
        <f t="shared" si="48"/>
        <v>0</v>
      </c>
      <c r="O38" s="21"/>
      <c r="P38" s="28">
        <v>33</v>
      </c>
      <c r="Q38" s="29">
        <f t="shared" si="22"/>
        <v>27541351</v>
      </c>
      <c r="R38" s="29">
        <f t="shared" si="23"/>
        <v>278473656</v>
      </c>
      <c r="S38" s="29">
        <f t="shared" si="24"/>
        <v>27847366</v>
      </c>
      <c r="T38" s="29">
        <f t="shared" si="25"/>
        <v>333862373</v>
      </c>
      <c r="U38" s="57">
        <f t="shared" si="26"/>
        <v>0</v>
      </c>
      <c r="W38" s="28">
        <v>33</v>
      </c>
      <c r="X38" s="29">
        <f t="shared" ref="X38:X69" si="58">ROUND(I38/$I$95*$X$97,0)</f>
        <v>24871061</v>
      </c>
      <c r="Y38" s="29">
        <f t="shared" ref="Y38:Y69" si="59">ROUND(J38/$J$95*$Y$97,0)</f>
        <v>251474060</v>
      </c>
      <c r="Z38" s="29">
        <f t="shared" si="49"/>
        <v>25147406</v>
      </c>
      <c r="AA38" s="27">
        <f t="shared" si="27"/>
        <v>301492527</v>
      </c>
      <c r="AB38" s="57">
        <f t="shared" si="28"/>
        <v>0</v>
      </c>
      <c r="AD38" s="28">
        <v>33</v>
      </c>
      <c r="AE38" s="29">
        <f t="shared" ref="AE38:AE69" si="60">ROUND(I38/$I$95*$AE$97,0)</f>
        <v>22459598</v>
      </c>
      <c r="AF38" s="29">
        <f t="shared" ref="AF38:AF69" si="61">ROUND(J38/$J$95*$AF$97,0)</f>
        <v>227091489</v>
      </c>
      <c r="AG38" s="29">
        <f t="shared" si="50"/>
        <v>22709149</v>
      </c>
      <c r="AH38" s="27">
        <f t="shared" si="29"/>
        <v>272260236</v>
      </c>
      <c r="AI38" s="57">
        <f t="shared" si="30"/>
        <v>0</v>
      </c>
      <c r="AK38" s="28">
        <v>33</v>
      </c>
      <c r="AL38" s="29">
        <f t="shared" ref="AL38:AL69" si="62">ROUND(I38/$I$95*$AL$97,0)</f>
        <v>20281443</v>
      </c>
      <c r="AM38" s="29">
        <f t="shared" ref="AM38:AM69" si="63">ROUND(J38/$J$95*$AM$97,0)</f>
        <v>205067927</v>
      </c>
      <c r="AN38" s="29">
        <f t="shared" si="51"/>
        <v>20506793</v>
      </c>
      <c r="AO38" s="27">
        <f t="shared" si="31"/>
        <v>245856163</v>
      </c>
      <c r="AP38" s="57">
        <f t="shared" si="32"/>
        <v>0</v>
      </c>
      <c r="AR38" s="28">
        <v>33</v>
      </c>
      <c r="AS38" s="29">
        <f t="shared" ref="AS38:AS69" si="64">ROUND(I38/$I$95*$AS$97,0)</f>
        <v>18314725</v>
      </c>
      <c r="AT38" s="29">
        <f t="shared" ref="AT38:AT69" si="65">ROUND(J38/$J$95*$AT$97,0)</f>
        <v>185182217</v>
      </c>
      <c r="AU38" s="29">
        <f t="shared" si="52"/>
        <v>18518222</v>
      </c>
      <c r="AV38" s="27">
        <f t="shared" si="33"/>
        <v>222015164</v>
      </c>
      <c r="AW38" s="57">
        <f t="shared" si="34"/>
        <v>0</v>
      </c>
      <c r="AY38" s="28">
        <v>33</v>
      </c>
      <c r="AZ38" s="29">
        <f t="shared" ref="AZ38:AZ69" si="66">ROUND(I38/$I$95*$AZ$97,0)</f>
        <v>16539392</v>
      </c>
      <c r="BA38" s="29">
        <f t="shared" ref="BA38:BA69" si="67">ROUND(J38/$J$95*$BA$97,0)</f>
        <v>167231632</v>
      </c>
      <c r="BB38" s="29">
        <f t="shared" si="53"/>
        <v>16723163</v>
      </c>
      <c r="BC38" s="27">
        <f t="shared" si="35"/>
        <v>200494187</v>
      </c>
      <c r="BD38" s="57">
        <f t="shared" si="36"/>
        <v>0</v>
      </c>
      <c r="BF38" s="28">
        <v>33</v>
      </c>
      <c r="BG38" s="29">
        <f t="shared" ref="BG38:BG69" si="68">ROUND(I38/$I$95*$BG$97,0)</f>
        <v>16539392</v>
      </c>
      <c r="BH38" s="29">
        <f t="shared" ref="BH38:BH69" si="69">ROUND(J38/$J$95*$BH$97,0)</f>
        <v>167231632</v>
      </c>
      <c r="BI38" s="29">
        <f t="shared" si="54"/>
        <v>16723163</v>
      </c>
      <c r="BJ38" s="27">
        <f t="shared" si="37"/>
        <v>200494187</v>
      </c>
      <c r="BK38" s="57">
        <f t="shared" si="38"/>
        <v>0</v>
      </c>
      <c r="BM38" s="28">
        <v>33</v>
      </c>
      <c r="BN38" s="29">
        <f t="shared" ref="BN38:BN69" si="70">ROUND(I38/$I$95*$BN$97,0)</f>
        <v>16539392</v>
      </c>
      <c r="BO38" s="29">
        <f t="shared" ref="BO38:BO69" si="71">ROUND(J38/$J$95*$BO$97,0)</f>
        <v>167231632</v>
      </c>
      <c r="BP38" s="29">
        <f t="shared" si="55"/>
        <v>16723163</v>
      </c>
      <c r="BQ38" s="27">
        <f t="shared" si="39"/>
        <v>200494187</v>
      </c>
      <c r="BR38" s="57">
        <f t="shared" si="40"/>
        <v>0</v>
      </c>
      <c r="BT38" s="28">
        <v>33</v>
      </c>
      <c r="BU38" s="29">
        <f t="shared" ref="BU38:BU69" si="72">ROUND(I38/$I$95*$BU$97,0)</f>
        <v>16539392</v>
      </c>
      <c r="BV38" s="29">
        <f t="shared" ref="BV38:BV69" si="73">ROUND(J38/$J$95*$BV$97,0)</f>
        <v>167231632</v>
      </c>
      <c r="BW38" s="29">
        <f t="shared" si="56"/>
        <v>16723163</v>
      </c>
      <c r="BX38" s="27">
        <f t="shared" si="41"/>
        <v>200494187</v>
      </c>
      <c r="BY38" s="57">
        <f t="shared" si="42"/>
        <v>0</v>
      </c>
      <c r="CA38" s="28">
        <v>33</v>
      </c>
      <c r="CB38" s="29">
        <f t="shared" ref="CB38:CB69" si="74">ROUND(I38/$I$95*$CB$97,0)</f>
        <v>16539392</v>
      </c>
      <c r="CC38" s="29">
        <f t="shared" ref="CC38:CC69" si="75">ROUND(J38/$J$95*$CC$97,0)</f>
        <v>167231632</v>
      </c>
      <c r="CD38" s="29">
        <f t="shared" si="57"/>
        <v>16723163</v>
      </c>
      <c r="CE38" s="27">
        <f t="shared" si="43"/>
        <v>200494187</v>
      </c>
      <c r="CF38" s="57">
        <f t="shared" si="44"/>
        <v>0</v>
      </c>
    </row>
    <row r="39" spans="1:84" ht="15" customHeight="1" x14ac:dyDescent="0.15">
      <c r="A39" s="43">
        <v>34</v>
      </c>
      <c r="B39" s="43"/>
      <c r="C39" s="66" t="s">
        <v>91</v>
      </c>
      <c r="D39" s="72">
        <v>51.122500000000002</v>
      </c>
      <c r="E39" s="72">
        <v>18.0093</v>
      </c>
      <c r="F39" s="73">
        <v>69.131799999999998</v>
      </c>
      <c r="G39" s="74">
        <f t="shared" si="21"/>
        <v>20.9123695</v>
      </c>
      <c r="H39" s="31">
        <v>36.934199999999997</v>
      </c>
      <c r="I39" s="65">
        <v>43200000</v>
      </c>
      <c r="J39" s="65">
        <v>436800000</v>
      </c>
      <c r="K39" s="27">
        <f t="shared" si="45"/>
        <v>480000000</v>
      </c>
      <c r="L39" s="27">
        <f t="shared" si="46"/>
        <v>43680000</v>
      </c>
      <c r="M39" s="27">
        <f t="shared" si="47"/>
        <v>523680000</v>
      </c>
      <c r="N39" s="57">
        <f t="shared" si="48"/>
        <v>0</v>
      </c>
      <c r="O39" s="21"/>
      <c r="P39" s="28">
        <v>34</v>
      </c>
      <c r="Q39" s="29">
        <f t="shared" si="22"/>
        <v>43202119</v>
      </c>
      <c r="R39" s="29">
        <f t="shared" si="23"/>
        <v>436821422</v>
      </c>
      <c r="S39" s="29">
        <f t="shared" si="24"/>
        <v>43682142</v>
      </c>
      <c r="T39" s="29">
        <f t="shared" si="25"/>
        <v>523705683</v>
      </c>
      <c r="U39" s="57">
        <f t="shared" si="26"/>
        <v>0</v>
      </c>
      <c r="W39" s="28">
        <v>34</v>
      </c>
      <c r="X39" s="29">
        <f t="shared" si="58"/>
        <v>39013429</v>
      </c>
      <c r="Y39" s="29">
        <f t="shared" si="59"/>
        <v>394469113</v>
      </c>
      <c r="Z39" s="29">
        <f t="shared" si="49"/>
        <v>39446911</v>
      </c>
      <c r="AA39" s="27">
        <f t="shared" si="27"/>
        <v>472929453</v>
      </c>
      <c r="AB39" s="57">
        <f t="shared" si="28"/>
        <v>0</v>
      </c>
      <c r="AD39" s="28">
        <v>34</v>
      </c>
      <c r="AE39" s="29">
        <f t="shared" si="60"/>
        <v>35230742</v>
      </c>
      <c r="AF39" s="29">
        <f t="shared" si="61"/>
        <v>356221943</v>
      </c>
      <c r="AG39" s="29">
        <f t="shared" si="50"/>
        <v>35622194</v>
      </c>
      <c r="AH39" s="27">
        <f t="shared" si="29"/>
        <v>427074879</v>
      </c>
      <c r="AI39" s="57">
        <f t="shared" si="30"/>
        <v>0</v>
      </c>
      <c r="AK39" s="28">
        <v>34</v>
      </c>
      <c r="AL39" s="29">
        <f t="shared" si="62"/>
        <v>31814029</v>
      </c>
      <c r="AM39" s="29">
        <f t="shared" si="63"/>
        <v>321675179</v>
      </c>
      <c r="AN39" s="29">
        <f t="shared" si="51"/>
        <v>32167518</v>
      </c>
      <c r="AO39" s="27">
        <f t="shared" si="31"/>
        <v>385656726</v>
      </c>
      <c r="AP39" s="57">
        <f t="shared" si="32"/>
        <v>0</v>
      </c>
      <c r="AR39" s="28">
        <v>34</v>
      </c>
      <c r="AS39" s="29">
        <f t="shared" si="64"/>
        <v>28728980</v>
      </c>
      <c r="AT39" s="29">
        <f t="shared" si="65"/>
        <v>290481909</v>
      </c>
      <c r="AU39" s="29">
        <f t="shared" si="52"/>
        <v>29048191</v>
      </c>
      <c r="AV39" s="27">
        <f t="shared" si="33"/>
        <v>348259080</v>
      </c>
      <c r="AW39" s="57">
        <f t="shared" si="34"/>
        <v>0</v>
      </c>
      <c r="AY39" s="28">
        <v>34</v>
      </c>
      <c r="AZ39" s="29">
        <f t="shared" si="66"/>
        <v>25944145</v>
      </c>
      <c r="BA39" s="29">
        <f t="shared" si="67"/>
        <v>262324129</v>
      </c>
      <c r="BB39" s="29">
        <f t="shared" si="53"/>
        <v>26232413</v>
      </c>
      <c r="BC39" s="27">
        <f t="shared" si="35"/>
        <v>314500687</v>
      </c>
      <c r="BD39" s="57">
        <f t="shared" si="36"/>
        <v>0</v>
      </c>
      <c r="BF39" s="28">
        <v>34</v>
      </c>
      <c r="BG39" s="29">
        <f t="shared" si="68"/>
        <v>25944145</v>
      </c>
      <c r="BH39" s="29">
        <f t="shared" si="69"/>
        <v>262324129</v>
      </c>
      <c r="BI39" s="29">
        <f t="shared" si="54"/>
        <v>26232413</v>
      </c>
      <c r="BJ39" s="27">
        <f t="shared" si="37"/>
        <v>314500687</v>
      </c>
      <c r="BK39" s="57">
        <f t="shared" si="38"/>
        <v>0</v>
      </c>
      <c r="BM39" s="28">
        <v>34</v>
      </c>
      <c r="BN39" s="29">
        <f t="shared" si="70"/>
        <v>25944145</v>
      </c>
      <c r="BO39" s="29">
        <f t="shared" si="71"/>
        <v>262324129</v>
      </c>
      <c r="BP39" s="29">
        <f t="shared" si="55"/>
        <v>26232413</v>
      </c>
      <c r="BQ39" s="27">
        <f t="shared" si="39"/>
        <v>314500687</v>
      </c>
      <c r="BR39" s="57">
        <f t="shared" si="40"/>
        <v>0</v>
      </c>
      <c r="BT39" s="28">
        <v>34</v>
      </c>
      <c r="BU39" s="29">
        <f t="shared" si="72"/>
        <v>25944145</v>
      </c>
      <c r="BV39" s="29">
        <f t="shared" si="73"/>
        <v>262324129</v>
      </c>
      <c r="BW39" s="29">
        <f t="shared" si="56"/>
        <v>26232413</v>
      </c>
      <c r="BX39" s="27">
        <f t="shared" si="41"/>
        <v>314500687</v>
      </c>
      <c r="BY39" s="57">
        <f t="shared" si="42"/>
        <v>0</v>
      </c>
      <c r="CA39" s="28">
        <v>34</v>
      </c>
      <c r="CB39" s="29">
        <f t="shared" si="74"/>
        <v>25944145</v>
      </c>
      <c r="CC39" s="29">
        <f t="shared" si="75"/>
        <v>262324129</v>
      </c>
      <c r="CD39" s="29">
        <f t="shared" si="57"/>
        <v>26232413</v>
      </c>
      <c r="CE39" s="27">
        <f t="shared" si="43"/>
        <v>314500687</v>
      </c>
      <c r="CF39" s="57">
        <f t="shared" si="44"/>
        <v>0</v>
      </c>
    </row>
    <row r="40" spans="1:84" ht="15" customHeight="1" x14ac:dyDescent="0.15">
      <c r="A40" s="43">
        <v>35</v>
      </c>
      <c r="B40" s="43"/>
      <c r="C40" s="66" t="s">
        <v>92</v>
      </c>
      <c r="D40" s="72">
        <v>26.398099999999999</v>
      </c>
      <c r="E40" s="72">
        <v>15.0327</v>
      </c>
      <c r="F40" s="73">
        <v>41.430799999999998</v>
      </c>
      <c r="G40" s="74">
        <f t="shared" si="21"/>
        <v>12.532817</v>
      </c>
      <c r="H40" s="31">
        <v>21.025400000000001</v>
      </c>
      <c r="I40" s="65">
        <v>4950000</v>
      </c>
      <c r="J40" s="65">
        <v>50050000</v>
      </c>
      <c r="K40" s="27">
        <f t="shared" si="45"/>
        <v>55000000</v>
      </c>
      <c r="L40" s="27">
        <f t="shared" si="46"/>
        <v>5005000</v>
      </c>
      <c r="M40" s="27">
        <f t="shared" si="47"/>
        <v>60005000</v>
      </c>
      <c r="N40" s="57">
        <f t="shared" si="48"/>
        <v>0</v>
      </c>
      <c r="O40" s="21"/>
      <c r="P40" s="28">
        <v>35</v>
      </c>
      <c r="Q40" s="29">
        <f t="shared" si="22"/>
        <v>4950243</v>
      </c>
      <c r="R40" s="29">
        <f t="shared" si="23"/>
        <v>50052455</v>
      </c>
      <c r="S40" s="29">
        <f t="shared" si="24"/>
        <v>5005246</v>
      </c>
      <c r="T40" s="29">
        <f t="shared" si="25"/>
        <v>60007944</v>
      </c>
      <c r="U40" s="57">
        <f t="shared" si="26"/>
        <v>0</v>
      </c>
      <c r="W40" s="28">
        <v>35</v>
      </c>
      <c r="X40" s="29">
        <f t="shared" si="58"/>
        <v>4470289</v>
      </c>
      <c r="Y40" s="29">
        <f t="shared" si="59"/>
        <v>45199586</v>
      </c>
      <c r="Z40" s="29">
        <f t="shared" si="49"/>
        <v>4519959</v>
      </c>
      <c r="AA40" s="27">
        <f t="shared" si="27"/>
        <v>54189834</v>
      </c>
      <c r="AB40" s="57">
        <f t="shared" si="28"/>
        <v>0</v>
      </c>
      <c r="AD40" s="28">
        <v>35</v>
      </c>
      <c r="AE40" s="29">
        <f t="shared" si="60"/>
        <v>4036856</v>
      </c>
      <c r="AF40" s="29">
        <f t="shared" si="61"/>
        <v>40817098</v>
      </c>
      <c r="AG40" s="29">
        <f t="shared" si="50"/>
        <v>4081710</v>
      </c>
      <c r="AH40" s="27">
        <f t="shared" si="29"/>
        <v>48935664</v>
      </c>
      <c r="AI40" s="57">
        <f t="shared" si="30"/>
        <v>0</v>
      </c>
      <c r="AK40" s="28">
        <v>35</v>
      </c>
      <c r="AL40" s="29">
        <f t="shared" si="62"/>
        <v>3645357</v>
      </c>
      <c r="AM40" s="29">
        <f t="shared" si="63"/>
        <v>36858614</v>
      </c>
      <c r="AN40" s="29">
        <f t="shared" si="51"/>
        <v>3685861</v>
      </c>
      <c r="AO40" s="27">
        <f t="shared" si="31"/>
        <v>44189832</v>
      </c>
      <c r="AP40" s="57">
        <f t="shared" si="32"/>
        <v>0</v>
      </c>
      <c r="AR40" s="28">
        <v>35</v>
      </c>
      <c r="AS40" s="29">
        <f t="shared" si="64"/>
        <v>3291862</v>
      </c>
      <c r="AT40" s="29">
        <f t="shared" si="65"/>
        <v>33284385</v>
      </c>
      <c r="AU40" s="29">
        <f t="shared" si="52"/>
        <v>3328439</v>
      </c>
      <c r="AV40" s="27">
        <f t="shared" si="33"/>
        <v>39904686</v>
      </c>
      <c r="AW40" s="57">
        <f t="shared" si="34"/>
        <v>0</v>
      </c>
      <c r="AY40" s="28">
        <v>35</v>
      </c>
      <c r="AZ40" s="29">
        <f t="shared" si="66"/>
        <v>2972767</v>
      </c>
      <c r="BA40" s="29">
        <f t="shared" si="67"/>
        <v>30057973</v>
      </c>
      <c r="BB40" s="29">
        <f t="shared" si="53"/>
        <v>3005797</v>
      </c>
      <c r="BC40" s="27">
        <f t="shared" si="35"/>
        <v>36036537</v>
      </c>
      <c r="BD40" s="57">
        <f t="shared" si="36"/>
        <v>0</v>
      </c>
      <c r="BF40" s="28">
        <v>35</v>
      </c>
      <c r="BG40" s="29">
        <f t="shared" si="68"/>
        <v>2972767</v>
      </c>
      <c r="BH40" s="29">
        <f t="shared" si="69"/>
        <v>30057973</v>
      </c>
      <c r="BI40" s="29">
        <f t="shared" si="54"/>
        <v>3005797</v>
      </c>
      <c r="BJ40" s="27">
        <f t="shared" si="37"/>
        <v>36036537</v>
      </c>
      <c r="BK40" s="57">
        <f t="shared" si="38"/>
        <v>0</v>
      </c>
      <c r="BM40" s="28">
        <v>35</v>
      </c>
      <c r="BN40" s="29">
        <f t="shared" si="70"/>
        <v>2972767</v>
      </c>
      <c r="BO40" s="29">
        <f t="shared" si="71"/>
        <v>30057973</v>
      </c>
      <c r="BP40" s="29">
        <f t="shared" si="55"/>
        <v>3005797</v>
      </c>
      <c r="BQ40" s="27">
        <f t="shared" si="39"/>
        <v>36036537</v>
      </c>
      <c r="BR40" s="57">
        <f t="shared" si="40"/>
        <v>0</v>
      </c>
      <c r="BT40" s="28">
        <v>35</v>
      </c>
      <c r="BU40" s="29">
        <f t="shared" si="72"/>
        <v>2972767</v>
      </c>
      <c r="BV40" s="29">
        <f t="shared" si="73"/>
        <v>30057973</v>
      </c>
      <c r="BW40" s="29">
        <f t="shared" si="56"/>
        <v>3005797</v>
      </c>
      <c r="BX40" s="27">
        <f t="shared" si="41"/>
        <v>36036537</v>
      </c>
      <c r="BY40" s="57">
        <f t="shared" si="42"/>
        <v>0</v>
      </c>
      <c r="CA40" s="28">
        <v>35</v>
      </c>
      <c r="CB40" s="29">
        <f t="shared" si="74"/>
        <v>2972767</v>
      </c>
      <c r="CC40" s="29">
        <f t="shared" si="75"/>
        <v>30057973</v>
      </c>
      <c r="CD40" s="29">
        <f t="shared" si="57"/>
        <v>3005797</v>
      </c>
      <c r="CE40" s="27">
        <f t="shared" si="43"/>
        <v>36036537</v>
      </c>
      <c r="CF40" s="57">
        <f t="shared" si="44"/>
        <v>0</v>
      </c>
    </row>
    <row r="41" spans="1:84" ht="15" customHeight="1" x14ac:dyDescent="0.15">
      <c r="A41" s="43">
        <v>36</v>
      </c>
      <c r="B41" s="43"/>
      <c r="C41" s="66" t="s">
        <v>93</v>
      </c>
      <c r="D41" s="72">
        <v>25.65</v>
      </c>
      <c r="E41" s="72">
        <v>14.6067</v>
      </c>
      <c r="F41" s="73">
        <v>40.256699999999995</v>
      </c>
      <c r="G41" s="74">
        <f t="shared" si="21"/>
        <v>12.177651749999999</v>
      </c>
      <c r="H41" s="31">
        <v>20.429600000000001</v>
      </c>
      <c r="I41" s="65">
        <v>4770000</v>
      </c>
      <c r="J41" s="65">
        <v>48230000</v>
      </c>
      <c r="K41" s="27">
        <f t="shared" si="45"/>
        <v>53000000</v>
      </c>
      <c r="L41" s="27">
        <f t="shared" si="46"/>
        <v>4823000</v>
      </c>
      <c r="M41" s="27">
        <f t="shared" si="47"/>
        <v>57823000</v>
      </c>
      <c r="N41" s="57">
        <f t="shared" si="48"/>
        <v>0</v>
      </c>
      <c r="O41" s="21"/>
      <c r="P41" s="28">
        <v>36</v>
      </c>
      <c r="Q41" s="29">
        <f t="shared" si="22"/>
        <v>4770234</v>
      </c>
      <c r="R41" s="29">
        <f t="shared" si="23"/>
        <v>48232365</v>
      </c>
      <c r="S41" s="29">
        <f t="shared" si="24"/>
        <v>4823237</v>
      </c>
      <c r="T41" s="29">
        <f t="shared" si="25"/>
        <v>57825836</v>
      </c>
      <c r="U41" s="57">
        <f t="shared" si="26"/>
        <v>0</v>
      </c>
      <c r="W41" s="28">
        <v>36</v>
      </c>
      <c r="X41" s="29">
        <f t="shared" si="58"/>
        <v>4307733</v>
      </c>
      <c r="Y41" s="29">
        <f t="shared" si="59"/>
        <v>43555965</v>
      </c>
      <c r="Z41" s="29">
        <f t="shared" si="49"/>
        <v>4355597</v>
      </c>
      <c r="AA41" s="27">
        <f t="shared" si="27"/>
        <v>52219295</v>
      </c>
      <c r="AB41" s="57">
        <f t="shared" si="28"/>
        <v>0</v>
      </c>
      <c r="AD41" s="28">
        <v>36</v>
      </c>
      <c r="AE41" s="29">
        <f t="shared" si="60"/>
        <v>3890061</v>
      </c>
      <c r="AF41" s="29">
        <f t="shared" si="61"/>
        <v>39332840</v>
      </c>
      <c r="AG41" s="29">
        <f t="shared" si="50"/>
        <v>3933284</v>
      </c>
      <c r="AH41" s="27">
        <f t="shared" si="29"/>
        <v>47156185</v>
      </c>
      <c r="AI41" s="57">
        <f t="shared" si="30"/>
        <v>0</v>
      </c>
      <c r="AK41" s="28">
        <v>36</v>
      </c>
      <c r="AL41" s="29">
        <f t="shared" si="62"/>
        <v>3512799</v>
      </c>
      <c r="AM41" s="29">
        <f t="shared" si="63"/>
        <v>35518301</v>
      </c>
      <c r="AN41" s="29">
        <f t="shared" si="51"/>
        <v>3551830</v>
      </c>
      <c r="AO41" s="27">
        <f t="shared" si="31"/>
        <v>42582930</v>
      </c>
      <c r="AP41" s="57">
        <f t="shared" si="32"/>
        <v>0</v>
      </c>
      <c r="AR41" s="28">
        <v>36</v>
      </c>
      <c r="AS41" s="29">
        <f t="shared" si="64"/>
        <v>3172158</v>
      </c>
      <c r="AT41" s="29">
        <f t="shared" si="65"/>
        <v>32074044</v>
      </c>
      <c r="AU41" s="29">
        <f t="shared" si="52"/>
        <v>3207404</v>
      </c>
      <c r="AV41" s="27">
        <f t="shared" si="33"/>
        <v>38453606</v>
      </c>
      <c r="AW41" s="57">
        <f t="shared" si="34"/>
        <v>0</v>
      </c>
      <c r="AY41" s="28">
        <v>36</v>
      </c>
      <c r="AZ41" s="29">
        <f t="shared" si="66"/>
        <v>2864666</v>
      </c>
      <c r="BA41" s="29">
        <f t="shared" si="67"/>
        <v>28964956</v>
      </c>
      <c r="BB41" s="29">
        <f t="shared" si="53"/>
        <v>2896496</v>
      </c>
      <c r="BC41" s="27">
        <f t="shared" si="35"/>
        <v>34726118</v>
      </c>
      <c r="BD41" s="57">
        <f t="shared" si="36"/>
        <v>0</v>
      </c>
      <c r="BF41" s="28">
        <v>36</v>
      </c>
      <c r="BG41" s="29">
        <f t="shared" si="68"/>
        <v>2864666</v>
      </c>
      <c r="BH41" s="29">
        <f t="shared" si="69"/>
        <v>28964956</v>
      </c>
      <c r="BI41" s="29">
        <f>ROUND(BH41*0.1,0)</f>
        <v>2896496</v>
      </c>
      <c r="BJ41" s="27">
        <f t="shared" si="37"/>
        <v>34726118</v>
      </c>
      <c r="BK41" s="57">
        <f t="shared" si="38"/>
        <v>0</v>
      </c>
      <c r="BM41" s="28">
        <v>36</v>
      </c>
      <c r="BN41" s="29">
        <f t="shared" si="70"/>
        <v>2864666</v>
      </c>
      <c r="BO41" s="29">
        <f t="shared" si="71"/>
        <v>28964956</v>
      </c>
      <c r="BP41" s="29">
        <f t="shared" si="55"/>
        <v>2896496</v>
      </c>
      <c r="BQ41" s="27">
        <f t="shared" si="39"/>
        <v>34726118</v>
      </c>
      <c r="BR41" s="57">
        <f t="shared" si="40"/>
        <v>0</v>
      </c>
      <c r="BT41" s="28">
        <v>36</v>
      </c>
      <c r="BU41" s="29">
        <f t="shared" si="72"/>
        <v>2864666</v>
      </c>
      <c r="BV41" s="29">
        <f t="shared" si="73"/>
        <v>28964956</v>
      </c>
      <c r="BW41" s="29">
        <f t="shared" si="56"/>
        <v>2896496</v>
      </c>
      <c r="BX41" s="27">
        <f t="shared" si="41"/>
        <v>34726118</v>
      </c>
      <c r="BY41" s="57">
        <f t="shared" si="42"/>
        <v>0</v>
      </c>
      <c r="CA41" s="28">
        <v>36</v>
      </c>
      <c r="CB41" s="29">
        <f t="shared" si="74"/>
        <v>2864666</v>
      </c>
      <c r="CC41" s="29">
        <f t="shared" si="75"/>
        <v>28964956</v>
      </c>
      <c r="CD41" s="29">
        <f t="shared" si="57"/>
        <v>2896496</v>
      </c>
      <c r="CE41" s="27">
        <f t="shared" si="43"/>
        <v>34726118</v>
      </c>
      <c r="CF41" s="57">
        <f t="shared" si="44"/>
        <v>0</v>
      </c>
    </row>
    <row r="42" spans="1:84" ht="15" customHeight="1" x14ac:dyDescent="0.15">
      <c r="A42" s="43">
        <v>37</v>
      </c>
      <c r="B42" s="43"/>
      <c r="C42" s="66" t="s">
        <v>94</v>
      </c>
      <c r="D42" s="72">
        <v>25.65</v>
      </c>
      <c r="E42" s="72">
        <v>14.6067</v>
      </c>
      <c r="F42" s="73">
        <v>40.256699999999995</v>
      </c>
      <c r="G42" s="74">
        <f t="shared" si="21"/>
        <v>12.177651749999999</v>
      </c>
      <c r="H42" s="31">
        <v>20.429600000000001</v>
      </c>
      <c r="I42" s="65">
        <v>4770000</v>
      </c>
      <c r="J42" s="65">
        <v>48230000</v>
      </c>
      <c r="K42" s="27">
        <f t="shared" si="45"/>
        <v>53000000</v>
      </c>
      <c r="L42" s="27">
        <f t="shared" si="46"/>
        <v>4823000</v>
      </c>
      <c r="M42" s="27">
        <f t="shared" si="47"/>
        <v>57823000</v>
      </c>
      <c r="N42" s="57">
        <f t="shared" si="48"/>
        <v>0</v>
      </c>
      <c r="O42" s="21"/>
      <c r="P42" s="28">
        <v>37</v>
      </c>
      <c r="Q42" s="29">
        <f t="shared" si="22"/>
        <v>4770234</v>
      </c>
      <c r="R42" s="29">
        <f t="shared" si="23"/>
        <v>48232365</v>
      </c>
      <c r="S42" s="29">
        <f t="shared" si="24"/>
        <v>4823237</v>
      </c>
      <c r="T42" s="29">
        <f t="shared" si="25"/>
        <v>57825836</v>
      </c>
      <c r="U42" s="57">
        <f t="shared" si="26"/>
        <v>0</v>
      </c>
      <c r="W42" s="28">
        <v>37</v>
      </c>
      <c r="X42" s="29">
        <f t="shared" si="58"/>
        <v>4307733</v>
      </c>
      <c r="Y42" s="29">
        <f t="shared" si="59"/>
        <v>43555965</v>
      </c>
      <c r="Z42" s="29">
        <f t="shared" si="49"/>
        <v>4355597</v>
      </c>
      <c r="AA42" s="27">
        <f t="shared" si="27"/>
        <v>52219295</v>
      </c>
      <c r="AB42" s="57">
        <f t="shared" si="28"/>
        <v>0</v>
      </c>
      <c r="AD42" s="28">
        <v>37</v>
      </c>
      <c r="AE42" s="29">
        <f t="shared" si="60"/>
        <v>3890061</v>
      </c>
      <c r="AF42" s="29">
        <f t="shared" si="61"/>
        <v>39332840</v>
      </c>
      <c r="AG42" s="29">
        <f t="shared" si="50"/>
        <v>3933284</v>
      </c>
      <c r="AH42" s="27">
        <f t="shared" si="29"/>
        <v>47156185</v>
      </c>
      <c r="AI42" s="57">
        <f t="shared" si="30"/>
        <v>0</v>
      </c>
      <c r="AK42" s="28">
        <v>37</v>
      </c>
      <c r="AL42" s="29">
        <f t="shared" si="62"/>
        <v>3512799</v>
      </c>
      <c r="AM42" s="29">
        <f t="shared" si="63"/>
        <v>35518301</v>
      </c>
      <c r="AN42" s="29">
        <f>ROUND(AM42*0.1,0)</f>
        <v>3551830</v>
      </c>
      <c r="AO42" s="27">
        <f t="shared" si="31"/>
        <v>42582930</v>
      </c>
      <c r="AP42" s="57">
        <f t="shared" si="32"/>
        <v>0</v>
      </c>
      <c r="AR42" s="28">
        <v>37</v>
      </c>
      <c r="AS42" s="29">
        <f t="shared" si="64"/>
        <v>3172158</v>
      </c>
      <c r="AT42" s="29">
        <f t="shared" si="65"/>
        <v>32074044</v>
      </c>
      <c r="AU42" s="29">
        <f t="shared" si="52"/>
        <v>3207404</v>
      </c>
      <c r="AV42" s="27">
        <f t="shared" si="33"/>
        <v>38453606</v>
      </c>
      <c r="AW42" s="57">
        <f t="shared" si="34"/>
        <v>0</v>
      </c>
      <c r="AY42" s="28">
        <v>37</v>
      </c>
      <c r="AZ42" s="29">
        <f t="shared" si="66"/>
        <v>2864666</v>
      </c>
      <c r="BA42" s="29">
        <f t="shared" si="67"/>
        <v>28964956</v>
      </c>
      <c r="BB42" s="29">
        <f t="shared" si="53"/>
        <v>2896496</v>
      </c>
      <c r="BC42" s="27">
        <f t="shared" si="35"/>
        <v>34726118</v>
      </c>
      <c r="BD42" s="57">
        <f t="shared" si="36"/>
        <v>0</v>
      </c>
      <c r="BF42" s="28">
        <v>37</v>
      </c>
      <c r="BG42" s="29">
        <f t="shared" si="68"/>
        <v>2864666</v>
      </c>
      <c r="BH42" s="29">
        <f t="shared" si="69"/>
        <v>28964956</v>
      </c>
      <c r="BI42" s="29">
        <f t="shared" si="54"/>
        <v>2896496</v>
      </c>
      <c r="BJ42" s="27">
        <f t="shared" si="37"/>
        <v>34726118</v>
      </c>
      <c r="BK42" s="57">
        <f t="shared" si="38"/>
        <v>0</v>
      </c>
      <c r="BM42" s="28">
        <v>37</v>
      </c>
      <c r="BN42" s="29">
        <f t="shared" si="70"/>
        <v>2864666</v>
      </c>
      <c r="BO42" s="29">
        <f t="shared" si="71"/>
        <v>28964956</v>
      </c>
      <c r="BP42" s="29">
        <f t="shared" si="55"/>
        <v>2896496</v>
      </c>
      <c r="BQ42" s="27">
        <f t="shared" si="39"/>
        <v>34726118</v>
      </c>
      <c r="BR42" s="57">
        <f t="shared" si="40"/>
        <v>0</v>
      </c>
      <c r="BT42" s="28">
        <v>37</v>
      </c>
      <c r="BU42" s="29">
        <f t="shared" si="72"/>
        <v>2864666</v>
      </c>
      <c r="BV42" s="29">
        <f t="shared" si="73"/>
        <v>28964956</v>
      </c>
      <c r="BW42" s="29">
        <f t="shared" si="56"/>
        <v>2896496</v>
      </c>
      <c r="BX42" s="27">
        <f t="shared" si="41"/>
        <v>34726118</v>
      </c>
      <c r="BY42" s="57">
        <f t="shared" si="42"/>
        <v>0</v>
      </c>
      <c r="CA42" s="28">
        <v>37</v>
      </c>
      <c r="CB42" s="29">
        <f t="shared" si="74"/>
        <v>2864666</v>
      </c>
      <c r="CC42" s="29">
        <f t="shared" si="75"/>
        <v>28964956</v>
      </c>
      <c r="CD42" s="29">
        <f t="shared" si="57"/>
        <v>2896496</v>
      </c>
      <c r="CE42" s="27">
        <f t="shared" si="43"/>
        <v>34726118</v>
      </c>
      <c r="CF42" s="57">
        <f t="shared" si="44"/>
        <v>0</v>
      </c>
    </row>
    <row r="43" spans="1:84" ht="15" customHeight="1" x14ac:dyDescent="0.15">
      <c r="A43" s="43">
        <v>38</v>
      </c>
      <c r="B43" s="43"/>
      <c r="C43" s="66" t="s">
        <v>95</v>
      </c>
      <c r="D43" s="72">
        <v>55.5</v>
      </c>
      <c r="E43" s="72">
        <v>29.639399999999998</v>
      </c>
      <c r="F43" s="73">
        <v>85.139399999999995</v>
      </c>
      <c r="G43" s="74">
        <f t="shared" si="21"/>
        <v>25.754668499999998</v>
      </c>
      <c r="H43" s="31">
        <v>44.2044</v>
      </c>
      <c r="I43" s="65">
        <v>10260000</v>
      </c>
      <c r="J43" s="65">
        <v>103740000</v>
      </c>
      <c r="K43" s="27">
        <f t="shared" si="45"/>
        <v>114000000</v>
      </c>
      <c r="L43" s="27">
        <f t="shared" si="46"/>
        <v>10374000</v>
      </c>
      <c r="M43" s="27">
        <f t="shared" si="47"/>
        <v>124374000</v>
      </c>
      <c r="N43" s="57">
        <f t="shared" si="48"/>
        <v>0</v>
      </c>
      <c r="O43" s="21"/>
      <c r="P43" s="28">
        <v>38</v>
      </c>
      <c r="Q43" s="29">
        <f t="shared" si="22"/>
        <v>10260503</v>
      </c>
      <c r="R43" s="29">
        <f t="shared" si="23"/>
        <v>103745088</v>
      </c>
      <c r="S43" s="29">
        <f t="shared" si="24"/>
        <v>10374509</v>
      </c>
      <c r="T43" s="29">
        <f t="shared" si="25"/>
        <v>124380100</v>
      </c>
      <c r="U43" s="57">
        <f t="shared" si="26"/>
        <v>0</v>
      </c>
      <c r="W43" s="28">
        <v>38</v>
      </c>
      <c r="X43" s="29">
        <f t="shared" si="58"/>
        <v>9265689</v>
      </c>
      <c r="Y43" s="29">
        <f t="shared" si="59"/>
        <v>93686414</v>
      </c>
      <c r="Z43" s="29">
        <f t="shared" si="49"/>
        <v>9368641</v>
      </c>
      <c r="AA43" s="27">
        <f t="shared" si="27"/>
        <v>112320744</v>
      </c>
      <c r="AB43" s="57">
        <f t="shared" si="28"/>
        <v>0</v>
      </c>
      <c r="AD43" s="28">
        <v>38</v>
      </c>
      <c r="AE43" s="29">
        <f t="shared" si="60"/>
        <v>8367301</v>
      </c>
      <c r="AF43" s="29">
        <f t="shared" si="61"/>
        <v>84602711</v>
      </c>
      <c r="AG43" s="29">
        <f t="shared" si="50"/>
        <v>8460271</v>
      </c>
      <c r="AH43" s="27">
        <f t="shared" si="29"/>
        <v>101430283</v>
      </c>
      <c r="AI43" s="57">
        <f t="shared" si="30"/>
        <v>0</v>
      </c>
      <c r="AK43" s="28">
        <v>38</v>
      </c>
      <c r="AL43" s="29">
        <f t="shared" si="62"/>
        <v>7555832</v>
      </c>
      <c r="AM43" s="29">
        <f t="shared" si="63"/>
        <v>76397855</v>
      </c>
      <c r="AN43" s="29">
        <f t="shared" si="51"/>
        <v>7639786</v>
      </c>
      <c r="AO43" s="27">
        <f t="shared" si="31"/>
        <v>91593473</v>
      </c>
      <c r="AP43" s="57">
        <f t="shared" si="32"/>
        <v>0</v>
      </c>
      <c r="AR43" s="28">
        <v>38</v>
      </c>
      <c r="AS43" s="29">
        <f t="shared" si="64"/>
        <v>6823133</v>
      </c>
      <c r="AT43" s="29">
        <f t="shared" si="65"/>
        <v>68989453</v>
      </c>
      <c r="AU43" s="29">
        <f>ROUND(AT43*0.1,0)</f>
        <v>6898945</v>
      </c>
      <c r="AV43" s="27">
        <f t="shared" si="33"/>
        <v>82711531</v>
      </c>
      <c r="AW43" s="57">
        <f t="shared" si="34"/>
        <v>0</v>
      </c>
      <c r="AY43" s="28">
        <v>38</v>
      </c>
      <c r="AZ43" s="29">
        <f t="shared" si="66"/>
        <v>6161734</v>
      </c>
      <c r="BA43" s="29">
        <f t="shared" si="67"/>
        <v>62301981</v>
      </c>
      <c r="BB43" s="29">
        <f t="shared" si="53"/>
        <v>6230198</v>
      </c>
      <c r="BC43" s="27">
        <f t="shared" si="35"/>
        <v>74693913</v>
      </c>
      <c r="BD43" s="57">
        <f t="shared" si="36"/>
        <v>0</v>
      </c>
      <c r="BF43" s="28">
        <v>38</v>
      </c>
      <c r="BG43" s="29">
        <f t="shared" si="68"/>
        <v>6161734</v>
      </c>
      <c r="BH43" s="29">
        <f t="shared" si="69"/>
        <v>62301981</v>
      </c>
      <c r="BI43" s="29">
        <f t="shared" si="54"/>
        <v>6230198</v>
      </c>
      <c r="BJ43" s="27">
        <f t="shared" si="37"/>
        <v>74693913</v>
      </c>
      <c r="BK43" s="57">
        <f t="shared" si="38"/>
        <v>0</v>
      </c>
      <c r="BM43" s="28">
        <v>38</v>
      </c>
      <c r="BN43" s="29">
        <f t="shared" si="70"/>
        <v>6161734</v>
      </c>
      <c r="BO43" s="29">
        <f t="shared" si="71"/>
        <v>62301981</v>
      </c>
      <c r="BP43" s="29">
        <f t="shared" si="55"/>
        <v>6230198</v>
      </c>
      <c r="BQ43" s="27">
        <f t="shared" si="39"/>
        <v>74693913</v>
      </c>
      <c r="BR43" s="57">
        <f t="shared" si="40"/>
        <v>0</v>
      </c>
      <c r="BT43" s="28">
        <v>38</v>
      </c>
      <c r="BU43" s="29">
        <f t="shared" si="72"/>
        <v>6161734</v>
      </c>
      <c r="BV43" s="29">
        <f t="shared" si="73"/>
        <v>62301981</v>
      </c>
      <c r="BW43" s="29">
        <f t="shared" si="56"/>
        <v>6230198</v>
      </c>
      <c r="BX43" s="27">
        <f t="shared" si="41"/>
        <v>74693913</v>
      </c>
      <c r="BY43" s="57">
        <f t="shared" si="42"/>
        <v>0</v>
      </c>
      <c r="CA43" s="28">
        <v>38</v>
      </c>
      <c r="CB43" s="29">
        <f t="shared" si="74"/>
        <v>6161734</v>
      </c>
      <c r="CC43" s="29">
        <f t="shared" si="75"/>
        <v>62301981</v>
      </c>
      <c r="CD43" s="29">
        <f t="shared" si="57"/>
        <v>6230198</v>
      </c>
      <c r="CE43" s="27">
        <f t="shared" si="43"/>
        <v>74693913</v>
      </c>
      <c r="CF43" s="57">
        <f t="shared" si="44"/>
        <v>0</v>
      </c>
    </row>
    <row r="44" spans="1:84" ht="15" customHeight="1" x14ac:dyDescent="0.15">
      <c r="A44" s="43">
        <v>39</v>
      </c>
      <c r="B44" s="43"/>
      <c r="C44" s="66" t="s">
        <v>96</v>
      </c>
      <c r="D44" s="72">
        <v>51.480600000000003</v>
      </c>
      <c r="E44" s="72">
        <v>18.135400000000001</v>
      </c>
      <c r="F44" s="73">
        <v>69.616</v>
      </c>
      <c r="G44" s="74">
        <f t="shared" si="21"/>
        <v>21.05884</v>
      </c>
      <c r="H44" s="31">
        <v>37.192900000000002</v>
      </c>
      <c r="I44" s="65">
        <v>45450000</v>
      </c>
      <c r="J44" s="65">
        <v>459550000</v>
      </c>
      <c r="K44" s="27">
        <f t="shared" si="45"/>
        <v>505000000</v>
      </c>
      <c r="L44" s="27">
        <f>ROUND(J44*0.1,0)</f>
        <v>45955000</v>
      </c>
      <c r="M44" s="27">
        <f t="shared" si="47"/>
        <v>550955000</v>
      </c>
      <c r="N44" s="57">
        <f t="shared" si="48"/>
        <v>0</v>
      </c>
      <c r="O44" s="21"/>
      <c r="P44" s="28">
        <v>39</v>
      </c>
      <c r="Q44" s="29">
        <f t="shared" si="22"/>
        <v>45452229</v>
      </c>
      <c r="R44" s="29">
        <f t="shared" si="23"/>
        <v>459572538</v>
      </c>
      <c r="S44" s="29">
        <f t="shared" si="24"/>
        <v>45957254</v>
      </c>
      <c r="T44" s="29">
        <f t="shared" si="25"/>
        <v>550982021</v>
      </c>
      <c r="U44" s="57">
        <f t="shared" si="26"/>
        <v>0</v>
      </c>
      <c r="W44" s="28">
        <v>39</v>
      </c>
      <c r="X44" s="29">
        <f t="shared" si="58"/>
        <v>41045378</v>
      </c>
      <c r="Y44" s="29">
        <f t="shared" si="59"/>
        <v>415014380</v>
      </c>
      <c r="Z44" s="29">
        <f t="shared" si="49"/>
        <v>41501438</v>
      </c>
      <c r="AA44" s="27">
        <f t="shared" si="27"/>
        <v>497561196</v>
      </c>
      <c r="AB44" s="57">
        <f t="shared" si="28"/>
        <v>0</v>
      </c>
      <c r="AD44" s="28">
        <v>39</v>
      </c>
      <c r="AE44" s="29">
        <f t="shared" si="60"/>
        <v>37065676</v>
      </c>
      <c r="AF44" s="29">
        <f t="shared" si="61"/>
        <v>374775169</v>
      </c>
      <c r="AG44" s="29">
        <f t="shared" si="50"/>
        <v>37477517</v>
      </c>
      <c r="AH44" s="27">
        <f t="shared" si="29"/>
        <v>449318362</v>
      </c>
      <c r="AI44" s="57">
        <f t="shared" si="30"/>
        <v>0</v>
      </c>
      <c r="AK44" s="28">
        <v>39</v>
      </c>
      <c r="AL44" s="29">
        <f t="shared" si="62"/>
        <v>33471009</v>
      </c>
      <c r="AM44" s="29">
        <f t="shared" si="63"/>
        <v>338429095</v>
      </c>
      <c r="AN44" s="29">
        <f t="shared" si="51"/>
        <v>33842910</v>
      </c>
      <c r="AO44" s="27">
        <f t="shared" si="31"/>
        <v>405743014</v>
      </c>
      <c r="AP44" s="57">
        <f t="shared" si="32"/>
        <v>0</v>
      </c>
      <c r="AR44" s="28">
        <v>39</v>
      </c>
      <c r="AS44" s="29">
        <f t="shared" si="64"/>
        <v>30225281</v>
      </c>
      <c r="AT44" s="29">
        <f t="shared" si="65"/>
        <v>305611175</v>
      </c>
      <c r="AU44" s="29">
        <f t="shared" si="52"/>
        <v>30561118</v>
      </c>
      <c r="AV44" s="27">
        <f t="shared" si="33"/>
        <v>366397574</v>
      </c>
      <c r="AW44" s="57">
        <f t="shared" si="34"/>
        <v>0</v>
      </c>
      <c r="AY44" s="28">
        <v>39</v>
      </c>
      <c r="AZ44" s="29">
        <f t="shared" si="66"/>
        <v>27295402</v>
      </c>
      <c r="BA44" s="29">
        <f t="shared" si="67"/>
        <v>275986844</v>
      </c>
      <c r="BB44" s="29">
        <f t="shared" si="53"/>
        <v>27598684</v>
      </c>
      <c r="BC44" s="27">
        <f t="shared" si="35"/>
        <v>330880930</v>
      </c>
      <c r="BD44" s="57">
        <f t="shared" si="36"/>
        <v>0</v>
      </c>
      <c r="BF44" s="28">
        <v>39</v>
      </c>
      <c r="BG44" s="29">
        <f t="shared" si="68"/>
        <v>27295402</v>
      </c>
      <c r="BH44" s="29">
        <f t="shared" si="69"/>
        <v>275986844</v>
      </c>
      <c r="BI44" s="29">
        <f t="shared" si="54"/>
        <v>27598684</v>
      </c>
      <c r="BJ44" s="27">
        <f t="shared" si="37"/>
        <v>330880930</v>
      </c>
      <c r="BK44" s="57">
        <f t="shared" si="38"/>
        <v>0</v>
      </c>
      <c r="BM44" s="28">
        <v>39</v>
      </c>
      <c r="BN44" s="29">
        <f t="shared" si="70"/>
        <v>27295402</v>
      </c>
      <c r="BO44" s="29">
        <f t="shared" si="71"/>
        <v>275986844</v>
      </c>
      <c r="BP44" s="29">
        <f t="shared" si="55"/>
        <v>27598684</v>
      </c>
      <c r="BQ44" s="27">
        <f t="shared" si="39"/>
        <v>330880930</v>
      </c>
      <c r="BR44" s="57">
        <f t="shared" si="40"/>
        <v>0</v>
      </c>
      <c r="BT44" s="28">
        <v>39</v>
      </c>
      <c r="BU44" s="29">
        <f t="shared" si="72"/>
        <v>27295402</v>
      </c>
      <c r="BV44" s="29">
        <f t="shared" si="73"/>
        <v>275986844</v>
      </c>
      <c r="BW44" s="29">
        <f t="shared" si="56"/>
        <v>27598684</v>
      </c>
      <c r="BX44" s="27">
        <f t="shared" si="41"/>
        <v>330880930</v>
      </c>
      <c r="BY44" s="57">
        <f t="shared" si="42"/>
        <v>0</v>
      </c>
      <c r="CA44" s="28">
        <v>39</v>
      </c>
      <c r="CB44" s="29">
        <f t="shared" si="74"/>
        <v>27295402</v>
      </c>
      <c r="CC44" s="29">
        <f t="shared" si="75"/>
        <v>275986844</v>
      </c>
      <c r="CD44" s="29">
        <f t="shared" si="57"/>
        <v>27598684</v>
      </c>
      <c r="CE44" s="27">
        <f t="shared" si="43"/>
        <v>330880930</v>
      </c>
      <c r="CF44" s="57">
        <f t="shared" si="44"/>
        <v>0</v>
      </c>
    </row>
    <row r="45" spans="1:84" ht="15" customHeight="1" x14ac:dyDescent="0.15">
      <c r="A45" s="43">
        <v>40</v>
      </c>
      <c r="B45" s="43"/>
      <c r="C45" s="66" t="s">
        <v>97</v>
      </c>
      <c r="D45" s="72">
        <v>25.112500000000001</v>
      </c>
      <c r="E45" s="72">
        <v>8.8465000000000007</v>
      </c>
      <c r="F45" s="73">
        <v>33.959000000000003</v>
      </c>
      <c r="G45" s="74">
        <f t="shared" si="21"/>
        <v>10.2725975</v>
      </c>
      <c r="H45" s="31">
        <v>18.142900000000001</v>
      </c>
      <c r="I45" s="65">
        <v>22140000</v>
      </c>
      <c r="J45" s="65">
        <v>223860000</v>
      </c>
      <c r="K45" s="27">
        <f t="shared" si="45"/>
        <v>246000000</v>
      </c>
      <c r="L45" s="27">
        <f t="shared" si="46"/>
        <v>22386000</v>
      </c>
      <c r="M45" s="27">
        <f t="shared" si="47"/>
        <v>268386000</v>
      </c>
      <c r="N45" s="57">
        <f t="shared" si="48"/>
        <v>0</v>
      </c>
      <c r="O45" s="21"/>
      <c r="P45" s="28">
        <v>40</v>
      </c>
      <c r="Q45" s="29">
        <f t="shared" si="22"/>
        <v>22141086</v>
      </c>
      <c r="R45" s="29">
        <f t="shared" si="23"/>
        <v>223870979</v>
      </c>
      <c r="S45" s="29">
        <f t="shared" si="24"/>
        <v>22387098</v>
      </c>
      <c r="T45" s="29">
        <f t="shared" si="25"/>
        <v>268399163</v>
      </c>
      <c r="U45" s="57">
        <f t="shared" si="26"/>
        <v>0</v>
      </c>
      <c r="W45" s="28">
        <v>40</v>
      </c>
      <c r="X45" s="29">
        <f t="shared" si="58"/>
        <v>19994382</v>
      </c>
      <c r="Y45" s="29">
        <f t="shared" si="59"/>
        <v>202165421</v>
      </c>
      <c r="Z45" s="29">
        <f t="shared" si="49"/>
        <v>20216542</v>
      </c>
      <c r="AA45" s="27">
        <f t="shared" si="27"/>
        <v>242376345</v>
      </c>
      <c r="AB45" s="57">
        <f t="shared" si="28"/>
        <v>0</v>
      </c>
      <c r="AD45" s="28">
        <v>40</v>
      </c>
      <c r="AE45" s="29">
        <f t="shared" si="60"/>
        <v>18055755</v>
      </c>
      <c r="AF45" s="29">
        <f t="shared" si="61"/>
        <v>182563746</v>
      </c>
      <c r="AG45" s="29">
        <f t="shared" si="50"/>
        <v>18256375</v>
      </c>
      <c r="AH45" s="27">
        <f t="shared" si="29"/>
        <v>218875876</v>
      </c>
      <c r="AI45" s="57">
        <f t="shared" si="30"/>
        <v>0</v>
      </c>
      <c r="AK45" s="28">
        <v>40</v>
      </c>
      <c r="AL45" s="29">
        <f t="shared" si="62"/>
        <v>16304690</v>
      </c>
      <c r="AM45" s="29">
        <f t="shared" si="63"/>
        <v>164858529</v>
      </c>
      <c r="AN45" s="29">
        <f t="shared" si="51"/>
        <v>16485853</v>
      </c>
      <c r="AO45" s="27">
        <f t="shared" si="31"/>
        <v>197649072</v>
      </c>
      <c r="AP45" s="57">
        <f t="shared" si="32"/>
        <v>0</v>
      </c>
      <c r="AR45" s="28">
        <v>40</v>
      </c>
      <c r="AS45" s="29">
        <f t="shared" si="64"/>
        <v>14723602</v>
      </c>
      <c r="AT45" s="29">
        <f t="shared" si="65"/>
        <v>148871978</v>
      </c>
      <c r="AU45" s="29">
        <f t="shared" si="52"/>
        <v>14887198</v>
      </c>
      <c r="AV45" s="27">
        <f t="shared" si="33"/>
        <v>178482778</v>
      </c>
      <c r="AW45" s="57">
        <f t="shared" si="34"/>
        <v>0</v>
      </c>
      <c r="AY45" s="28">
        <v>40</v>
      </c>
      <c r="AZ45" s="29">
        <f t="shared" si="66"/>
        <v>13296374</v>
      </c>
      <c r="BA45" s="29">
        <f t="shared" si="67"/>
        <v>134441116</v>
      </c>
      <c r="BB45" s="29">
        <f t="shared" si="53"/>
        <v>13444112</v>
      </c>
      <c r="BC45" s="27">
        <f t="shared" si="35"/>
        <v>161181602</v>
      </c>
      <c r="BD45" s="57">
        <f t="shared" si="36"/>
        <v>0</v>
      </c>
      <c r="BF45" s="28">
        <v>40</v>
      </c>
      <c r="BG45" s="29">
        <f t="shared" si="68"/>
        <v>13296374</v>
      </c>
      <c r="BH45" s="29">
        <f t="shared" si="69"/>
        <v>134441116</v>
      </c>
      <c r="BI45" s="29">
        <f t="shared" si="54"/>
        <v>13444112</v>
      </c>
      <c r="BJ45" s="27">
        <f t="shared" si="37"/>
        <v>161181602</v>
      </c>
      <c r="BK45" s="57">
        <f t="shared" si="38"/>
        <v>0</v>
      </c>
      <c r="BM45" s="28">
        <v>40</v>
      </c>
      <c r="BN45" s="29">
        <f t="shared" si="70"/>
        <v>13296374</v>
      </c>
      <c r="BO45" s="29">
        <f t="shared" si="71"/>
        <v>134441116</v>
      </c>
      <c r="BP45" s="29">
        <f t="shared" si="55"/>
        <v>13444112</v>
      </c>
      <c r="BQ45" s="27">
        <f t="shared" si="39"/>
        <v>161181602</v>
      </c>
      <c r="BR45" s="57">
        <f t="shared" si="40"/>
        <v>0</v>
      </c>
      <c r="BT45" s="28">
        <v>40</v>
      </c>
      <c r="BU45" s="29">
        <f t="shared" si="72"/>
        <v>13296374</v>
      </c>
      <c r="BV45" s="29">
        <f t="shared" si="73"/>
        <v>134441116</v>
      </c>
      <c r="BW45" s="29">
        <f t="shared" si="56"/>
        <v>13444112</v>
      </c>
      <c r="BX45" s="27">
        <f t="shared" si="41"/>
        <v>161181602</v>
      </c>
      <c r="BY45" s="57">
        <f t="shared" si="42"/>
        <v>0</v>
      </c>
      <c r="CA45" s="28">
        <v>40</v>
      </c>
      <c r="CB45" s="29">
        <f t="shared" si="74"/>
        <v>13296374</v>
      </c>
      <c r="CC45" s="29">
        <f t="shared" si="75"/>
        <v>134441116</v>
      </c>
      <c r="CD45" s="29">
        <f t="shared" si="57"/>
        <v>13444112</v>
      </c>
      <c r="CE45" s="27">
        <f t="shared" si="43"/>
        <v>161181602</v>
      </c>
      <c r="CF45" s="57">
        <f t="shared" si="44"/>
        <v>0</v>
      </c>
    </row>
    <row r="46" spans="1:84" ht="15" customHeight="1" x14ac:dyDescent="0.15">
      <c r="A46" s="43">
        <v>41</v>
      </c>
      <c r="B46" s="43"/>
      <c r="C46" s="66" t="s">
        <v>98</v>
      </c>
      <c r="D46" s="72">
        <v>25.112500000000001</v>
      </c>
      <c r="E46" s="72">
        <v>8.8465000000000007</v>
      </c>
      <c r="F46" s="73">
        <v>33.959000000000003</v>
      </c>
      <c r="G46" s="74">
        <f t="shared" si="21"/>
        <v>10.2725975</v>
      </c>
      <c r="H46" s="31">
        <v>18.142900000000001</v>
      </c>
      <c r="I46" s="65">
        <v>22140000</v>
      </c>
      <c r="J46" s="65">
        <v>223860000</v>
      </c>
      <c r="K46" s="27">
        <f t="shared" si="45"/>
        <v>246000000</v>
      </c>
      <c r="L46" s="27">
        <f t="shared" si="46"/>
        <v>22386000</v>
      </c>
      <c r="M46" s="27">
        <f t="shared" si="47"/>
        <v>268386000</v>
      </c>
      <c r="N46" s="57">
        <f t="shared" si="48"/>
        <v>0</v>
      </c>
      <c r="O46" s="21"/>
      <c r="P46" s="28">
        <v>41</v>
      </c>
      <c r="Q46" s="29">
        <f t="shared" si="22"/>
        <v>22141086</v>
      </c>
      <c r="R46" s="29">
        <f t="shared" si="23"/>
        <v>223870979</v>
      </c>
      <c r="S46" s="29">
        <f t="shared" si="24"/>
        <v>22387098</v>
      </c>
      <c r="T46" s="29">
        <f t="shared" si="25"/>
        <v>268399163</v>
      </c>
      <c r="U46" s="57">
        <f t="shared" si="26"/>
        <v>0</v>
      </c>
      <c r="W46" s="28">
        <v>41</v>
      </c>
      <c r="X46" s="29">
        <f t="shared" si="58"/>
        <v>19994382</v>
      </c>
      <c r="Y46" s="29">
        <f t="shared" si="59"/>
        <v>202165421</v>
      </c>
      <c r="Z46" s="29">
        <f t="shared" si="49"/>
        <v>20216542</v>
      </c>
      <c r="AA46" s="27">
        <f t="shared" si="27"/>
        <v>242376345</v>
      </c>
      <c r="AB46" s="57">
        <f t="shared" si="28"/>
        <v>0</v>
      </c>
      <c r="AD46" s="28">
        <v>41</v>
      </c>
      <c r="AE46" s="29">
        <f t="shared" si="60"/>
        <v>18055755</v>
      </c>
      <c r="AF46" s="29">
        <f t="shared" si="61"/>
        <v>182563746</v>
      </c>
      <c r="AG46" s="29">
        <f t="shared" si="50"/>
        <v>18256375</v>
      </c>
      <c r="AH46" s="27">
        <f t="shared" si="29"/>
        <v>218875876</v>
      </c>
      <c r="AI46" s="57">
        <f t="shared" si="30"/>
        <v>0</v>
      </c>
      <c r="AK46" s="28">
        <v>41</v>
      </c>
      <c r="AL46" s="29">
        <f t="shared" si="62"/>
        <v>16304690</v>
      </c>
      <c r="AM46" s="29">
        <f t="shared" si="63"/>
        <v>164858529</v>
      </c>
      <c r="AN46" s="29">
        <f t="shared" si="51"/>
        <v>16485853</v>
      </c>
      <c r="AO46" s="27">
        <f t="shared" si="31"/>
        <v>197649072</v>
      </c>
      <c r="AP46" s="57">
        <f t="shared" si="32"/>
        <v>0</v>
      </c>
      <c r="AR46" s="28">
        <v>41</v>
      </c>
      <c r="AS46" s="29">
        <f t="shared" si="64"/>
        <v>14723602</v>
      </c>
      <c r="AT46" s="29">
        <f t="shared" si="65"/>
        <v>148871978</v>
      </c>
      <c r="AU46" s="29">
        <f t="shared" si="52"/>
        <v>14887198</v>
      </c>
      <c r="AV46" s="27">
        <f t="shared" si="33"/>
        <v>178482778</v>
      </c>
      <c r="AW46" s="57">
        <f t="shared" si="34"/>
        <v>0</v>
      </c>
      <c r="AY46" s="28">
        <v>41</v>
      </c>
      <c r="AZ46" s="29">
        <f t="shared" si="66"/>
        <v>13296374</v>
      </c>
      <c r="BA46" s="29">
        <f t="shared" si="67"/>
        <v>134441116</v>
      </c>
      <c r="BB46" s="29">
        <f t="shared" si="53"/>
        <v>13444112</v>
      </c>
      <c r="BC46" s="27">
        <f t="shared" si="35"/>
        <v>161181602</v>
      </c>
      <c r="BD46" s="57">
        <f t="shared" si="36"/>
        <v>0</v>
      </c>
      <c r="BF46" s="28">
        <v>41</v>
      </c>
      <c r="BG46" s="29">
        <f t="shared" si="68"/>
        <v>13296374</v>
      </c>
      <c r="BH46" s="29">
        <f t="shared" si="69"/>
        <v>134441116</v>
      </c>
      <c r="BI46" s="29">
        <f t="shared" si="54"/>
        <v>13444112</v>
      </c>
      <c r="BJ46" s="27">
        <f t="shared" si="37"/>
        <v>161181602</v>
      </c>
      <c r="BK46" s="57">
        <f t="shared" si="38"/>
        <v>0</v>
      </c>
      <c r="BM46" s="28">
        <v>41</v>
      </c>
      <c r="BN46" s="29">
        <f t="shared" si="70"/>
        <v>13296374</v>
      </c>
      <c r="BO46" s="29">
        <f t="shared" si="71"/>
        <v>134441116</v>
      </c>
      <c r="BP46" s="29">
        <f t="shared" si="55"/>
        <v>13444112</v>
      </c>
      <c r="BQ46" s="27">
        <f t="shared" si="39"/>
        <v>161181602</v>
      </c>
      <c r="BR46" s="57">
        <f t="shared" si="40"/>
        <v>0</v>
      </c>
      <c r="BT46" s="28">
        <v>41</v>
      </c>
      <c r="BU46" s="29">
        <f t="shared" si="72"/>
        <v>13296374</v>
      </c>
      <c r="BV46" s="29">
        <f t="shared" si="73"/>
        <v>134441116</v>
      </c>
      <c r="BW46" s="29">
        <f t="shared" si="56"/>
        <v>13444112</v>
      </c>
      <c r="BX46" s="27">
        <f t="shared" si="41"/>
        <v>161181602</v>
      </c>
      <c r="BY46" s="57">
        <f t="shared" si="42"/>
        <v>0</v>
      </c>
      <c r="CA46" s="28">
        <v>41</v>
      </c>
      <c r="CB46" s="29">
        <f t="shared" si="74"/>
        <v>13296374</v>
      </c>
      <c r="CC46" s="29">
        <f t="shared" si="75"/>
        <v>134441116</v>
      </c>
      <c r="CD46" s="29">
        <f t="shared" si="57"/>
        <v>13444112</v>
      </c>
      <c r="CE46" s="27">
        <f t="shared" si="43"/>
        <v>161181602</v>
      </c>
      <c r="CF46" s="57">
        <f t="shared" si="44"/>
        <v>0</v>
      </c>
    </row>
    <row r="47" spans="1:84" ht="15" customHeight="1" x14ac:dyDescent="0.15">
      <c r="A47" s="43">
        <v>42</v>
      </c>
      <c r="B47" s="43"/>
      <c r="C47" s="66" t="s">
        <v>99</v>
      </c>
      <c r="D47" s="72">
        <v>30.135000000000002</v>
      </c>
      <c r="E47" s="72">
        <v>10.6158</v>
      </c>
      <c r="F47" s="73">
        <v>40.750799999999998</v>
      </c>
      <c r="G47" s="74">
        <f t="shared" si="21"/>
        <v>12.327116999999999</v>
      </c>
      <c r="H47" s="31">
        <v>21.7715</v>
      </c>
      <c r="I47" s="65">
        <v>26550000</v>
      </c>
      <c r="J47" s="65">
        <v>268450000</v>
      </c>
      <c r="K47" s="27">
        <f t="shared" si="45"/>
        <v>295000000</v>
      </c>
      <c r="L47" s="27">
        <f t="shared" si="46"/>
        <v>26845000</v>
      </c>
      <c r="M47" s="27">
        <f t="shared" si="47"/>
        <v>321845000</v>
      </c>
      <c r="N47" s="57">
        <f t="shared" si="48"/>
        <v>0</v>
      </c>
      <c r="O47" s="21"/>
      <c r="P47" s="28">
        <v>42</v>
      </c>
      <c r="Q47" s="29">
        <f t="shared" si="22"/>
        <v>26551302</v>
      </c>
      <c r="R47" s="29">
        <f t="shared" si="23"/>
        <v>268463166</v>
      </c>
      <c r="S47" s="29">
        <f t="shared" si="24"/>
        <v>26846317</v>
      </c>
      <c r="T47" s="29">
        <f t="shared" si="25"/>
        <v>321860785</v>
      </c>
      <c r="U47" s="57">
        <f t="shared" si="26"/>
        <v>0</v>
      </c>
      <c r="W47" s="28">
        <v>42</v>
      </c>
      <c r="X47" s="29">
        <f t="shared" si="58"/>
        <v>23977003</v>
      </c>
      <c r="Y47" s="29">
        <f t="shared" si="59"/>
        <v>242434143</v>
      </c>
      <c r="Z47" s="29">
        <f t="shared" si="49"/>
        <v>24243414</v>
      </c>
      <c r="AA47" s="27">
        <f t="shared" si="27"/>
        <v>290654560</v>
      </c>
      <c r="AB47" s="57">
        <f t="shared" si="28"/>
        <v>0</v>
      </c>
      <c r="AD47" s="28">
        <v>42</v>
      </c>
      <c r="AE47" s="29">
        <f t="shared" si="60"/>
        <v>21652227</v>
      </c>
      <c r="AF47" s="29">
        <f t="shared" si="61"/>
        <v>218928069</v>
      </c>
      <c r="AG47" s="29">
        <f t="shared" si="50"/>
        <v>21892807</v>
      </c>
      <c r="AH47" s="27">
        <f t="shared" si="29"/>
        <v>262473103</v>
      </c>
      <c r="AI47" s="57">
        <f t="shared" si="30"/>
        <v>0</v>
      </c>
      <c r="AK47" s="28">
        <v>42</v>
      </c>
      <c r="AL47" s="29">
        <f t="shared" si="62"/>
        <v>19552372</v>
      </c>
      <c r="AM47" s="29">
        <f t="shared" si="63"/>
        <v>197696204</v>
      </c>
      <c r="AN47" s="29">
        <f t="shared" si="51"/>
        <v>19769620</v>
      </c>
      <c r="AO47" s="27">
        <f t="shared" si="31"/>
        <v>237018196</v>
      </c>
      <c r="AP47" s="57">
        <f t="shared" si="32"/>
        <v>0</v>
      </c>
      <c r="AR47" s="28">
        <v>42</v>
      </c>
      <c r="AS47" s="29">
        <f t="shared" si="64"/>
        <v>17656352</v>
      </c>
      <c r="AT47" s="29">
        <f t="shared" si="65"/>
        <v>178525340</v>
      </c>
      <c r="AU47" s="29">
        <f t="shared" si="52"/>
        <v>17852534</v>
      </c>
      <c r="AV47" s="27">
        <f t="shared" si="33"/>
        <v>214034226</v>
      </c>
      <c r="AW47" s="57">
        <f t="shared" si="34"/>
        <v>0</v>
      </c>
      <c r="AY47" s="28">
        <v>42</v>
      </c>
      <c r="AZ47" s="29">
        <f t="shared" si="66"/>
        <v>15944839</v>
      </c>
      <c r="BA47" s="29">
        <f t="shared" si="67"/>
        <v>161220037</v>
      </c>
      <c r="BB47" s="29">
        <f t="shared" si="53"/>
        <v>16122004</v>
      </c>
      <c r="BC47" s="27">
        <f t="shared" si="35"/>
        <v>193286880</v>
      </c>
      <c r="BD47" s="57">
        <f t="shared" si="36"/>
        <v>0</v>
      </c>
      <c r="BF47" s="28">
        <v>42</v>
      </c>
      <c r="BG47" s="29">
        <f t="shared" si="68"/>
        <v>15944839</v>
      </c>
      <c r="BH47" s="29">
        <f t="shared" si="69"/>
        <v>161220037</v>
      </c>
      <c r="BI47" s="29">
        <f t="shared" si="54"/>
        <v>16122004</v>
      </c>
      <c r="BJ47" s="27">
        <f t="shared" si="37"/>
        <v>193286880</v>
      </c>
      <c r="BK47" s="57">
        <f t="shared" si="38"/>
        <v>0</v>
      </c>
      <c r="BM47" s="28">
        <v>42</v>
      </c>
      <c r="BN47" s="29">
        <f t="shared" si="70"/>
        <v>15944839</v>
      </c>
      <c r="BO47" s="29">
        <f t="shared" si="71"/>
        <v>161220037</v>
      </c>
      <c r="BP47" s="29">
        <f t="shared" si="55"/>
        <v>16122004</v>
      </c>
      <c r="BQ47" s="27">
        <f t="shared" si="39"/>
        <v>193286880</v>
      </c>
      <c r="BR47" s="57">
        <f t="shared" si="40"/>
        <v>0</v>
      </c>
      <c r="BT47" s="28">
        <v>42</v>
      </c>
      <c r="BU47" s="29">
        <f t="shared" si="72"/>
        <v>15944839</v>
      </c>
      <c r="BV47" s="29">
        <f t="shared" si="73"/>
        <v>161220037</v>
      </c>
      <c r="BW47" s="29">
        <f t="shared" si="56"/>
        <v>16122004</v>
      </c>
      <c r="BX47" s="27">
        <f t="shared" si="41"/>
        <v>193286880</v>
      </c>
      <c r="BY47" s="57">
        <f t="shared" si="42"/>
        <v>0</v>
      </c>
      <c r="CA47" s="28">
        <v>42</v>
      </c>
      <c r="CB47" s="29">
        <f t="shared" si="74"/>
        <v>15944839</v>
      </c>
      <c r="CC47" s="29">
        <f t="shared" si="75"/>
        <v>161220037</v>
      </c>
      <c r="CD47" s="29">
        <f t="shared" si="57"/>
        <v>16122004</v>
      </c>
      <c r="CE47" s="27">
        <f t="shared" si="43"/>
        <v>193286880</v>
      </c>
      <c r="CF47" s="57">
        <f t="shared" si="44"/>
        <v>0</v>
      </c>
    </row>
    <row r="48" spans="1:84" ht="15" customHeight="1" x14ac:dyDescent="0.15">
      <c r="A48" s="43">
        <v>43</v>
      </c>
      <c r="B48" s="43"/>
      <c r="C48" s="66" t="s">
        <v>143</v>
      </c>
      <c r="D48" s="72">
        <v>32.711300000000001</v>
      </c>
      <c r="E48" s="72">
        <v>11.5235</v>
      </c>
      <c r="F48" s="73">
        <v>44.2348</v>
      </c>
      <c r="G48" s="74">
        <f t="shared" si="21"/>
        <v>13.381027</v>
      </c>
      <c r="H48" s="31">
        <v>23.6328</v>
      </c>
      <c r="I48" s="65">
        <v>28890000</v>
      </c>
      <c r="J48" s="65">
        <v>292110000</v>
      </c>
      <c r="K48" s="27">
        <f t="shared" si="45"/>
        <v>321000000</v>
      </c>
      <c r="L48" s="27">
        <f t="shared" si="46"/>
        <v>29211000</v>
      </c>
      <c r="M48" s="27">
        <f t="shared" si="47"/>
        <v>350211000</v>
      </c>
      <c r="N48" s="57">
        <f t="shared" si="48"/>
        <v>0</v>
      </c>
      <c r="O48" s="21"/>
      <c r="P48" s="28">
        <v>43</v>
      </c>
      <c r="Q48" s="29">
        <f t="shared" si="22"/>
        <v>28891417</v>
      </c>
      <c r="R48" s="29">
        <f t="shared" si="23"/>
        <v>292124326</v>
      </c>
      <c r="S48" s="29">
        <f t="shared" si="24"/>
        <v>29212433</v>
      </c>
      <c r="T48" s="29">
        <f t="shared" si="25"/>
        <v>350228176</v>
      </c>
      <c r="U48" s="57">
        <f t="shared" si="26"/>
        <v>0</v>
      </c>
      <c r="W48" s="28">
        <v>43</v>
      </c>
      <c r="X48" s="29">
        <f t="shared" si="58"/>
        <v>26090230</v>
      </c>
      <c r="Y48" s="29">
        <f t="shared" si="59"/>
        <v>263801220</v>
      </c>
      <c r="Z48" s="29">
        <f t="shared" si="49"/>
        <v>26380122</v>
      </c>
      <c r="AA48" s="27">
        <f t="shared" si="27"/>
        <v>316271572</v>
      </c>
      <c r="AB48" s="57">
        <f t="shared" si="28"/>
        <v>0</v>
      </c>
      <c r="AD48" s="28">
        <v>43</v>
      </c>
      <c r="AE48" s="29">
        <f t="shared" si="60"/>
        <v>23560558</v>
      </c>
      <c r="AF48" s="29">
        <f t="shared" si="61"/>
        <v>238223424</v>
      </c>
      <c r="AG48" s="29">
        <f t="shared" si="50"/>
        <v>23822342</v>
      </c>
      <c r="AH48" s="27">
        <f t="shared" si="29"/>
        <v>285606324</v>
      </c>
      <c r="AI48" s="57">
        <f t="shared" si="30"/>
        <v>0</v>
      </c>
      <c r="AK48" s="28">
        <v>43</v>
      </c>
      <c r="AL48" s="29">
        <f t="shared" si="62"/>
        <v>21275632</v>
      </c>
      <c r="AM48" s="29">
        <f t="shared" si="63"/>
        <v>215120276</v>
      </c>
      <c r="AN48" s="29">
        <f t="shared" si="51"/>
        <v>21512028</v>
      </c>
      <c r="AO48" s="27">
        <f t="shared" si="31"/>
        <v>257907936</v>
      </c>
      <c r="AP48" s="57">
        <f t="shared" si="32"/>
        <v>0</v>
      </c>
      <c r="AR48" s="28">
        <v>43</v>
      </c>
      <c r="AS48" s="29">
        <f t="shared" si="64"/>
        <v>19212505</v>
      </c>
      <c r="AT48" s="29">
        <f t="shared" si="65"/>
        <v>194259777</v>
      </c>
      <c r="AU48" s="29">
        <f t="shared" si="52"/>
        <v>19425978</v>
      </c>
      <c r="AV48" s="27">
        <f t="shared" si="33"/>
        <v>232898260</v>
      </c>
      <c r="AW48" s="57">
        <f t="shared" si="34"/>
        <v>0</v>
      </c>
      <c r="AY48" s="28">
        <v>43</v>
      </c>
      <c r="AZ48" s="29">
        <f t="shared" si="66"/>
        <v>17350147</v>
      </c>
      <c r="BA48" s="29">
        <f t="shared" si="67"/>
        <v>175429261</v>
      </c>
      <c r="BB48" s="29">
        <f t="shared" si="53"/>
        <v>17542926</v>
      </c>
      <c r="BC48" s="27">
        <f t="shared" si="35"/>
        <v>210322334</v>
      </c>
      <c r="BD48" s="57">
        <f t="shared" si="36"/>
        <v>0</v>
      </c>
      <c r="BF48" s="28">
        <v>43</v>
      </c>
      <c r="BG48" s="29">
        <f t="shared" si="68"/>
        <v>17350147</v>
      </c>
      <c r="BH48" s="29">
        <f t="shared" si="69"/>
        <v>175429261</v>
      </c>
      <c r="BI48" s="29">
        <f t="shared" si="54"/>
        <v>17542926</v>
      </c>
      <c r="BJ48" s="27">
        <f t="shared" si="37"/>
        <v>210322334</v>
      </c>
      <c r="BK48" s="57">
        <f t="shared" si="38"/>
        <v>0</v>
      </c>
      <c r="BM48" s="28">
        <v>43</v>
      </c>
      <c r="BN48" s="29">
        <f t="shared" si="70"/>
        <v>17350147</v>
      </c>
      <c r="BO48" s="29">
        <f t="shared" si="71"/>
        <v>175429261</v>
      </c>
      <c r="BP48" s="29">
        <f t="shared" si="55"/>
        <v>17542926</v>
      </c>
      <c r="BQ48" s="27">
        <f t="shared" si="39"/>
        <v>210322334</v>
      </c>
      <c r="BR48" s="57">
        <f t="shared" si="40"/>
        <v>0</v>
      </c>
      <c r="BT48" s="28">
        <v>43</v>
      </c>
      <c r="BU48" s="29">
        <f t="shared" si="72"/>
        <v>17350147</v>
      </c>
      <c r="BV48" s="29">
        <f t="shared" si="73"/>
        <v>175429261</v>
      </c>
      <c r="BW48" s="29">
        <f t="shared" si="56"/>
        <v>17542926</v>
      </c>
      <c r="BX48" s="27">
        <f t="shared" si="41"/>
        <v>210322334</v>
      </c>
      <c r="BY48" s="57">
        <f t="shared" si="42"/>
        <v>0</v>
      </c>
      <c r="CA48" s="28">
        <v>43</v>
      </c>
      <c r="CB48" s="29">
        <f t="shared" si="74"/>
        <v>17350147</v>
      </c>
      <c r="CC48" s="29">
        <f t="shared" si="75"/>
        <v>175429261</v>
      </c>
      <c r="CD48" s="29">
        <f t="shared" si="57"/>
        <v>17542926</v>
      </c>
      <c r="CE48" s="27">
        <f t="shared" si="43"/>
        <v>210322334</v>
      </c>
      <c r="CF48" s="57">
        <f t="shared" si="44"/>
        <v>0</v>
      </c>
    </row>
    <row r="49" spans="1:84" ht="15" customHeight="1" x14ac:dyDescent="0.15">
      <c r="A49" s="43">
        <v>44</v>
      </c>
      <c r="B49" s="43"/>
      <c r="C49" s="66" t="s">
        <v>100</v>
      </c>
      <c r="D49" s="72">
        <v>36.049999999999997</v>
      </c>
      <c r="E49" s="72">
        <v>19.252099999999999</v>
      </c>
      <c r="F49" s="73">
        <v>55.302099999999996</v>
      </c>
      <c r="G49" s="74">
        <f t="shared" si="21"/>
        <v>16.728885249999998</v>
      </c>
      <c r="H49" s="31">
        <v>28.712900000000001</v>
      </c>
      <c r="I49" s="65">
        <v>6660000</v>
      </c>
      <c r="J49" s="65">
        <v>67340000</v>
      </c>
      <c r="K49" s="27">
        <f t="shared" si="45"/>
        <v>74000000</v>
      </c>
      <c r="L49" s="27">
        <f t="shared" si="46"/>
        <v>6734000</v>
      </c>
      <c r="M49" s="27">
        <f t="shared" si="47"/>
        <v>80734000</v>
      </c>
      <c r="N49" s="57">
        <f t="shared" si="48"/>
        <v>0</v>
      </c>
      <c r="O49" s="21"/>
      <c r="P49" s="28">
        <v>44</v>
      </c>
      <c r="Q49" s="29">
        <f t="shared" si="22"/>
        <v>6660327</v>
      </c>
      <c r="R49" s="29">
        <f t="shared" si="23"/>
        <v>67343303</v>
      </c>
      <c r="S49" s="29">
        <f t="shared" si="24"/>
        <v>6734330</v>
      </c>
      <c r="T49" s="29">
        <f t="shared" si="25"/>
        <v>80737960</v>
      </c>
      <c r="U49" s="57">
        <f t="shared" si="26"/>
        <v>0</v>
      </c>
      <c r="W49" s="28">
        <v>44</v>
      </c>
      <c r="X49" s="29">
        <f t="shared" si="58"/>
        <v>6014570</v>
      </c>
      <c r="Y49" s="29">
        <f t="shared" si="59"/>
        <v>60813988</v>
      </c>
      <c r="Z49" s="29">
        <f>ROUND(Y49*0.1,0)</f>
        <v>6081399</v>
      </c>
      <c r="AA49" s="27">
        <f t="shared" si="27"/>
        <v>72909957</v>
      </c>
      <c r="AB49" s="57">
        <f t="shared" si="28"/>
        <v>0</v>
      </c>
      <c r="AD49" s="28">
        <v>44</v>
      </c>
      <c r="AE49" s="29">
        <f t="shared" si="60"/>
        <v>5431406</v>
      </c>
      <c r="AF49" s="29">
        <f t="shared" si="61"/>
        <v>54917550</v>
      </c>
      <c r="AG49" s="29">
        <f>ROUND(AF49*0.1,0)</f>
        <v>5491755</v>
      </c>
      <c r="AH49" s="27">
        <f t="shared" si="29"/>
        <v>65840711</v>
      </c>
      <c r="AI49" s="57">
        <f t="shared" si="30"/>
        <v>0</v>
      </c>
      <c r="AK49" s="28">
        <v>44</v>
      </c>
      <c r="AL49" s="29">
        <f t="shared" si="62"/>
        <v>4904663</v>
      </c>
      <c r="AM49" s="29">
        <f t="shared" si="63"/>
        <v>49591590</v>
      </c>
      <c r="AN49" s="29">
        <f t="shared" si="51"/>
        <v>4959159</v>
      </c>
      <c r="AO49" s="27">
        <f t="shared" si="31"/>
        <v>59455412</v>
      </c>
      <c r="AP49" s="57">
        <f t="shared" si="32"/>
        <v>0</v>
      </c>
      <c r="AR49" s="28">
        <v>44</v>
      </c>
      <c r="AS49" s="29">
        <f t="shared" si="64"/>
        <v>4429051</v>
      </c>
      <c r="AT49" s="29">
        <f t="shared" si="65"/>
        <v>44782628</v>
      </c>
      <c r="AU49" s="29">
        <f t="shared" si="52"/>
        <v>4478263</v>
      </c>
      <c r="AV49" s="27">
        <f t="shared" si="33"/>
        <v>53689942</v>
      </c>
      <c r="AW49" s="57">
        <f t="shared" si="34"/>
        <v>0</v>
      </c>
      <c r="AY49" s="28">
        <v>44</v>
      </c>
      <c r="AZ49" s="29">
        <f t="shared" si="66"/>
        <v>3999722</v>
      </c>
      <c r="BA49" s="29">
        <f t="shared" si="67"/>
        <v>40441636</v>
      </c>
      <c r="BB49" s="29">
        <f t="shared" si="53"/>
        <v>4044164</v>
      </c>
      <c r="BC49" s="27">
        <f t="shared" si="35"/>
        <v>48485522</v>
      </c>
      <c r="BD49" s="57">
        <f t="shared" si="36"/>
        <v>0</v>
      </c>
      <c r="BF49" s="28">
        <v>44</v>
      </c>
      <c r="BG49" s="29">
        <f t="shared" si="68"/>
        <v>3999722</v>
      </c>
      <c r="BH49" s="29">
        <f t="shared" si="69"/>
        <v>40441636</v>
      </c>
      <c r="BI49" s="29">
        <f t="shared" si="54"/>
        <v>4044164</v>
      </c>
      <c r="BJ49" s="27">
        <f t="shared" si="37"/>
        <v>48485522</v>
      </c>
      <c r="BK49" s="57">
        <f t="shared" si="38"/>
        <v>0</v>
      </c>
      <c r="BM49" s="28">
        <v>44</v>
      </c>
      <c r="BN49" s="29">
        <f t="shared" si="70"/>
        <v>3999722</v>
      </c>
      <c r="BO49" s="29">
        <f t="shared" si="71"/>
        <v>40441636</v>
      </c>
      <c r="BP49" s="29">
        <f>ROUND(BO49*0.1,0)</f>
        <v>4044164</v>
      </c>
      <c r="BQ49" s="27">
        <f t="shared" si="39"/>
        <v>48485522</v>
      </c>
      <c r="BR49" s="57">
        <f t="shared" si="40"/>
        <v>0</v>
      </c>
      <c r="BT49" s="28">
        <v>44</v>
      </c>
      <c r="BU49" s="29">
        <f t="shared" si="72"/>
        <v>3999722</v>
      </c>
      <c r="BV49" s="29">
        <f t="shared" si="73"/>
        <v>40441636</v>
      </c>
      <c r="BW49" s="29">
        <f t="shared" si="56"/>
        <v>4044164</v>
      </c>
      <c r="BX49" s="27">
        <f t="shared" si="41"/>
        <v>48485522</v>
      </c>
      <c r="BY49" s="57">
        <f t="shared" si="42"/>
        <v>0</v>
      </c>
      <c r="CA49" s="28">
        <v>44</v>
      </c>
      <c r="CB49" s="29">
        <f t="shared" si="74"/>
        <v>3999722</v>
      </c>
      <c r="CC49" s="29">
        <f t="shared" si="75"/>
        <v>40441636</v>
      </c>
      <c r="CD49" s="29">
        <f t="shared" si="57"/>
        <v>4044164</v>
      </c>
      <c r="CE49" s="27">
        <f t="shared" si="43"/>
        <v>48485522</v>
      </c>
      <c r="CF49" s="57">
        <f t="shared" si="44"/>
        <v>0</v>
      </c>
    </row>
    <row r="50" spans="1:84" ht="15" customHeight="1" x14ac:dyDescent="0.15">
      <c r="A50" s="43">
        <v>45</v>
      </c>
      <c r="B50" s="43"/>
      <c r="C50" s="66" t="s">
        <v>101</v>
      </c>
      <c r="D50" s="72">
        <v>36.049999999999997</v>
      </c>
      <c r="E50" s="72">
        <v>19.252099999999999</v>
      </c>
      <c r="F50" s="73">
        <v>55.302099999999996</v>
      </c>
      <c r="G50" s="74">
        <f t="shared" si="21"/>
        <v>16.728885249999998</v>
      </c>
      <c r="H50" s="31">
        <v>28.712900000000001</v>
      </c>
      <c r="I50" s="65">
        <v>6660000</v>
      </c>
      <c r="J50" s="65">
        <v>67340000</v>
      </c>
      <c r="K50" s="27">
        <f t="shared" si="45"/>
        <v>74000000</v>
      </c>
      <c r="L50" s="27">
        <f t="shared" si="46"/>
        <v>6734000</v>
      </c>
      <c r="M50" s="27">
        <f t="shared" si="47"/>
        <v>80734000</v>
      </c>
      <c r="N50" s="57">
        <f t="shared" si="48"/>
        <v>0</v>
      </c>
      <c r="O50" s="21"/>
      <c r="P50" s="28">
        <v>45</v>
      </c>
      <c r="Q50" s="29">
        <f t="shared" si="22"/>
        <v>6660327</v>
      </c>
      <c r="R50" s="29">
        <f t="shared" si="23"/>
        <v>67343303</v>
      </c>
      <c r="S50" s="29">
        <f t="shared" si="24"/>
        <v>6734330</v>
      </c>
      <c r="T50" s="29">
        <f t="shared" si="25"/>
        <v>80737960</v>
      </c>
      <c r="U50" s="57">
        <f t="shared" si="26"/>
        <v>0</v>
      </c>
      <c r="W50" s="28">
        <v>45</v>
      </c>
      <c r="X50" s="29">
        <f t="shared" si="58"/>
        <v>6014570</v>
      </c>
      <c r="Y50" s="29">
        <f t="shared" si="59"/>
        <v>60813988</v>
      </c>
      <c r="Z50" s="29">
        <f t="shared" si="49"/>
        <v>6081399</v>
      </c>
      <c r="AA50" s="27">
        <f t="shared" si="27"/>
        <v>72909957</v>
      </c>
      <c r="AB50" s="57">
        <f t="shared" si="28"/>
        <v>0</v>
      </c>
      <c r="AD50" s="28">
        <v>45</v>
      </c>
      <c r="AE50" s="29">
        <f t="shared" si="60"/>
        <v>5431406</v>
      </c>
      <c r="AF50" s="29">
        <f t="shared" si="61"/>
        <v>54917550</v>
      </c>
      <c r="AG50" s="29">
        <f t="shared" si="50"/>
        <v>5491755</v>
      </c>
      <c r="AH50" s="27">
        <f t="shared" si="29"/>
        <v>65840711</v>
      </c>
      <c r="AI50" s="57">
        <f t="shared" si="30"/>
        <v>0</v>
      </c>
      <c r="AK50" s="28">
        <v>45</v>
      </c>
      <c r="AL50" s="29">
        <f t="shared" si="62"/>
        <v>4904663</v>
      </c>
      <c r="AM50" s="29">
        <f t="shared" si="63"/>
        <v>49591590</v>
      </c>
      <c r="AN50" s="29">
        <f t="shared" si="51"/>
        <v>4959159</v>
      </c>
      <c r="AO50" s="27">
        <f t="shared" si="31"/>
        <v>59455412</v>
      </c>
      <c r="AP50" s="57">
        <f t="shared" si="32"/>
        <v>0</v>
      </c>
      <c r="AR50" s="28">
        <v>45</v>
      </c>
      <c r="AS50" s="29">
        <f t="shared" si="64"/>
        <v>4429051</v>
      </c>
      <c r="AT50" s="29">
        <f t="shared" si="65"/>
        <v>44782628</v>
      </c>
      <c r="AU50" s="29">
        <f t="shared" si="52"/>
        <v>4478263</v>
      </c>
      <c r="AV50" s="27">
        <f t="shared" si="33"/>
        <v>53689942</v>
      </c>
      <c r="AW50" s="57">
        <f t="shared" si="34"/>
        <v>0</v>
      </c>
      <c r="AY50" s="28">
        <v>45</v>
      </c>
      <c r="AZ50" s="29">
        <f t="shared" si="66"/>
        <v>3999722</v>
      </c>
      <c r="BA50" s="29">
        <f t="shared" si="67"/>
        <v>40441636</v>
      </c>
      <c r="BB50" s="29">
        <f>ROUND(BA50*0.1,0)</f>
        <v>4044164</v>
      </c>
      <c r="BC50" s="27">
        <f t="shared" si="35"/>
        <v>48485522</v>
      </c>
      <c r="BD50" s="57">
        <f t="shared" si="36"/>
        <v>0</v>
      </c>
      <c r="BF50" s="28">
        <v>45</v>
      </c>
      <c r="BG50" s="29">
        <f t="shared" si="68"/>
        <v>3999722</v>
      </c>
      <c r="BH50" s="29">
        <f t="shared" si="69"/>
        <v>40441636</v>
      </c>
      <c r="BI50" s="29">
        <f t="shared" si="54"/>
        <v>4044164</v>
      </c>
      <c r="BJ50" s="27">
        <f t="shared" si="37"/>
        <v>48485522</v>
      </c>
      <c r="BK50" s="57">
        <f t="shared" si="38"/>
        <v>0</v>
      </c>
      <c r="BM50" s="28">
        <v>45</v>
      </c>
      <c r="BN50" s="29">
        <f t="shared" si="70"/>
        <v>3999722</v>
      </c>
      <c r="BO50" s="29">
        <f t="shared" si="71"/>
        <v>40441636</v>
      </c>
      <c r="BP50" s="29">
        <f t="shared" si="55"/>
        <v>4044164</v>
      </c>
      <c r="BQ50" s="27">
        <f t="shared" si="39"/>
        <v>48485522</v>
      </c>
      <c r="BR50" s="57">
        <f t="shared" si="40"/>
        <v>0</v>
      </c>
      <c r="BT50" s="28">
        <v>45</v>
      </c>
      <c r="BU50" s="29">
        <f t="shared" si="72"/>
        <v>3999722</v>
      </c>
      <c r="BV50" s="29">
        <f t="shared" si="73"/>
        <v>40441636</v>
      </c>
      <c r="BW50" s="29">
        <f>ROUND(BV50*0.1,0)</f>
        <v>4044164</v>
      </c>
      <c r="BX50" s="27">
        <f t="shared" si="41"/>
        <v>48485522</v>
      </c>
      <c r="BY50" s="57">
        <f t="shared" si="42"/>
        <v>0</v>
      </c>
      <c r="CA50" s="28">
        <v>45</v>
      </c>
      <c r="CB50" s="29">
        <f t="shared" si="74"/>
        <v>3999722</v>
      </c>
      <c r="CC50" s="29">
        <f t="shared" si="75"/>
        <v>40441636</v>
      </c>
      <c r="CD50" s="29">
        <f t="shared" si="57"/>
        <v>4044164</v>
      </c>
      <c r="CE50" s="27">
        <f t="shared" si="43"/>
        <v>48485522</v>
      </c>
      <c r="CF50" s="57">
        <f t="shared" si="44"/>
        <v>0</v>
      </c>
    </row>
    <row r="51" spans="1:84" ht="15" customHeight="1" x14ac:dyDescent="0.15">
      <c r="A51" s="43">
        <v>46</v>
      </c>
      <c r="B51" s="43"/>
      <c r="C51" s="66" t="s">
        <v>102</v>
      </c>
      <c r="D51" s="72">
        <v>36.049999999999997</v>
      </c>
      <c r="E51" s="72">
        <v>19.252099999999999</v>
      </c>
      <c r="F51" s="73">
        <v>55.302099999999996</v>
      </c>
      <c r="G51" s="74">
        <f t="shared" si="21"/>
        <v>16.728885249999998</v>
      </c>
      <c r="H51" s="31">
        <v>28.712900000000001</v>
      </c>
      <c r="I51" s="65">
        <v>6660000</v>
      </c>
      <c r="J51" s="65">
        <v>67340000</v>
      </c>
      <c r="K51" s="27">
        <f t="shared" si="45"/>
        <v>74000000</v>
      </c>
      <c r="L51" s="27">
        <f t="shared" si="46"/>
        <v>6734000</v>
      </c>
      <c r="M51" s="27">
        <f t="shared" si="47"/>
        <v>80734000</v>
      </c>
      <c r="N51" s="57">
        <f t="shared" si="48"/>
        <v>0</v>
      </c>
      <c r="O51" s="21"/>
      <c r="P51" s="28">
        <v>46</v>
      </c>
      <c r="Q51" s="29">
        <f t="shared" si="22"/>
        <v>6660327</v>
      </c>
      <c r="R51" s="29">
        <f t="shared" si="23"/>
        <v>67343303</v>
      </c>
      <c r="S51" s="29">
        <f t="shared" si="24"/>
        <v>6734330</v>
      </c>
      <c r="T51" s="29">
        <f t="shared" si="25"/>
        <v>80737960</v>
      </c>
      <c r="U51" s="57">
        <f t="shared" si="26"/>
        <v>0</v>
      </c>
      <c r="W51" s="28">
        <v>46</v>
      </c>
      <c r="X51" s="29">
        <f t="shared" si="58"/>
        <v>6014570</v>
      </c>
      <c r="Y51" s="29">
        <f t="shared" si="59"/>
        <v>60813988</v>
      </c>
      <c r="Z51" s="29">
        <f t="shared" si="49"/>
        <v>6081399</v>
      </c>
      <c r="AA51" s="27">
        <f t="shared" si="27"/>
        <v>72909957</v>
      </c>
      <c r="AB51" s="57">
        <f t="shared" si="28"/>
        <v>0</v>
      </c>
      <c r="AD51" s="28">
        <v>46</v>
      </c>
      <c r="AE51" s="29">
        <f t="shared" si="60"/>
        <v>5431406</v>
      </c>
      <c r="AF51" s="29">
        <f t="shared" si="61"/>
        <v>54917550</v>
      </c>
      <c r="AG51" s="29">
        <f t="shared" si="50"/>
        <v>5491755</v>
      </c>
      <c r="AH51" s="27">
        <f t="shared" si="29"/>
        <v>65840711</v>
      </c>
      <c r="AI51" s="57">
        <f t="shared" si="30"/>
        <v>0</v>
      </c>
      <c r="AK51" s="28">
        <v>46</v>
      </c>
      <c r="AL51" s="29">
        <f t="shared" si="62"/>
        <v>4904663</v>
      </c>
      <c r="AM51" s="29">
        <f t="shared" si="63"/>
        <v>49591590</v>
      </c>
      <c r="AN51" s="29">
        <f t="shared" si="51"/>
        <v>4959159</v>
      </c>
      <c r="AO51" s="27">
        <f t="shared" si="31"/>
        <v>59455412</v>
      </c>
      <c r="AP51" s="57">
        <f t="shared" si="32"/>
        <v>0</v>
      </c>
      <c r="AR51" s="28">
        <v>46</v>
      </c>
      <c r="AS51" s="29">
        <f t="shared" si="64"/>
        <v>4429051</v>
      </c>
      <c r="AT51" s="29">
        <f t="shared" si="65"/>
        <v>44782628</v>
      </c>
      <c r="AU51" s="29">
        <f t="shared" si="52"/>
        <v>4478263</v>
      </c>
      <c r="AV51" s="27">
        <f t="shared" si="33"/>
        <v>53689942</v>
      </c>
      <c r="AW51" s="57">
        <f t="shared" si="34"/>
        <v>0</v>
      </c>
      <c r="AY51" s="28">
        <v>46</v>
      </c>
      <c r="AZ51" s="29">
        <f t="shared" si="66"/>
        <v>3999722</v>
      </c>
      <c r="BA51" s="29">
        <f t="shared" si="67"/>
        <v>40441636</v>
      </c>
      <c r="BB51" s="29">
        <f t="shared" si="53"/>
        <v>4044164</v>
      </c>
      <c r="BC51" s="27">
        <f t="shared" si="35"/>
        <v>48485522</v>
      </c>
      <c r="BD51" s="57">
        <f t="shared" si="36"/>
        <v>0</v>
      </c>
      <c r="BF51" s="28">
        <v>46</v>
      </c>
      <c r="BG51" s="29">
        <f t="shared" si="68"/>
        <v>3999722</v>
      </c>
      <c r="BH51" s="29">
        <f t="shared" si="69"/>
        <v>40441636</v>
      </c>
      <c r="BI51" s="29">
        <f t="shared" si="54"/>
        <v>4044164</v>
      </c>
      <c r="BJ51" s="27">
        <f t="shared" si="37"/>
        <v>48485522</v>
      </c>
      <c r="BK51" s="57">
        <f t="shared" si="38"/>
        <v>0</v>
      </c>
      <c r="BM51" s="28">
        <v>46</v>
      </c>
      <c r="BN51" s="29">
        <f t="shared" si="70"/>
        <v>3999722</v>
      </c>
      <c r="BO51" s="29">
        <f t="shared" si="71"/>
        <v>40441636</v>
      </c>
      <c r="BP51" s="29">
        <f t="shared" si="55"/>
        <v>4044164</v>
      </c>
      <c r="BQ51" s="27">
        <f t="shared" si="39"/>
        <v>48485522</v>
      </c>
      <c r="BR51" s="57">
        <f t="shared" si="40"/>
        <v>0</v>
      </c>
      <c r="BT51" s="28">
        <v>46</v>
      </c>
      <c r="BU51" s="29">
        <f t="shared" si="72"/>
        <v>3999722</v>
      </c>
      <c r="BV51" s="29">
        <f t="shared" si="73"/>
        <v>40441636</v>
      </c>
      <c r="BW51" s="29">
        <f t="shared" si="56"/>
        <v>4044164</v>
      </c>
      <c r="BX51" s="27">
        <f t="shared" si="41"/>
        <v>48485522</v>
      </c>
      <c r="BY51" s="57">
        <f t="shared" si="42"/>
        <v>0</v>
      </c>
      <c r="CA51" s="28">
        <v>46</v>
      </c>
      <c r="CB51" s="29">
        <f t="shared" si="74"/>
        <v>3999722</v>
      </c>
      <c r="CC51" s="29">
        <f t="shared" si="75"/>
        <v>40441636</v>
      </c>
      <c r="CD51" s="29">
        <f t="shared" si="57"/>
        <v>4044164</v>
      </c>
      <c r="CE51" s="27">
        <f t="shared" si="43"/>
        <v>48485522</v>
      </c>
      <c r="CF51" s="57">
        <f t="shared" si="44"/>
        <v>0</v>
      </c>
    </row>
    <row r="52" spans="1:84" ht="15" customHeight="1" x14ac:dyDescent="0.15">
      <c r="A52" s="43">
        <v>47</v>
      </c>
      <c r="B52" s="43"/>
      <c r="C52" s="66" t="s">
        <v>103</v>
      </c>
      <c r="D52" s="72">
        <v>36.049999999999997</v>
      </c>
      <c r="E52" s="72">
        <v>19.252099999999999</v>
      </c>
      <c r="F52" s="73">
        <v>55.302099999999996</v>
      </c>
      <c r="G52" s="74">
        <f t="shared" si="21"/>
        <v>16.728885249999998</v>
      </c>
      <c r="H52" s="31">
        <v>28.712900000000001</v>
      </c>
      <c r="I52" s="65">
        <v>6660000</v>
      </c>
      <c r="J52" s="65">
        <v>67340000</v>
      </c>
      <c r="K52" s="27">
        <f t="shared" si="45"/>
        <v>74000000</v>
      </c>
      <c r="L52" s="27">
        <f t="shared" si="46"/>
        <v>6734000</v>
      </c>
      <c r="M52" s="27">
        <f t="shared" si="47"/>
        <v>80734000</v>
      </c>
      <c r="N52" s="57">
        <f t="shared" si="48"/>
        <v>0</v>
      </c>
      <c r="O52" s="21"/>
      <c r="P52" s="28">
        <v>47</v>
      </c>
      <c r="Q52" s="29">
        <f t="shared" si="22"/>
        <v>6660327</v>
      </c>
      <c r="R52" s="29">
        <f t="shared" si="23"/>
        <v>67343303</v>
      </c>
      <c r="S52" s="29">
        <f t="shared" si="24"/>
        <v>6734330</v>
      </c>
      <c r="T52" s="29">
        <f t="shared" si="25"/>
        <v>80737960</v>
      </c>
      <c r="U52" s="57">
        <f t="shared" si="26"/>
        <v>0</v>
      </c>
      <c r="W52" s="28">
        <v>47</v>
      </c>
      <c r="X52" s="29">
        <f t="shared" si="58"/>
        <v>6014570</v>
      </c>
      <c r="Y52" s="29">
        <f t="shared" si="59"/>
        <v>60813988</v>
      </c>
      <c r="Z52" s="29">
        <f t="shared" si="49"/>
        <v>6081399</v>
      </c>
      <c r="AA52" s="27">
        <f t="shared" si="27"/>
        <v>72909957</v>
      </c>
      <c r="AB52" s="57">
        <f t="shared" si="28"/>
        <v>0</v>
      </c>
      <c r="AD52" s="28">
        <v>47</v>
      </c>
      <c r="AE52" s="29">
        <f t="shared" si="60"/>
        <v>5431406</v>
      </c>
      <c r="AF52" s="29">
        <f t="shared" si="61"/>
        <v>54917550</v>
      </c>
      <c r="AG52" s="29">
        <f t="shared" si="50"/>
        <v>5491755</v>
      </c>
      <c r="AH52" s="27">
        <f t="shared" si="29"/>
        <v>65840711</v>
      </c>
      <c r="AI52" s="57">
        <f t="shared" si="30"/>
        <v>0</v>
      </c>
      <c r="AK52" s="28">
        <v>47</v>
      </c>
      <c r="AL52" s="29">
        <f t="shared" si="62"/>
        <v>4904663</v>
      </c>
      <c r="AM52" s="29">
        <f t="shared" si="63"/>
        <v>49591590</v>
      </c>
      <c r="AN52" s="29">
        <f t="shared" si="51"/>
        <v>4959159</v>
      </c>
      <c r="AO52" s="27">
        <f t="shared" si="31"/>
        <v>59455412</v>
      </c>
      <c r="AP52" s="57">
        <f t="shared" si="32"/>
        <v>0</v>
      </c>
      <c r="AR52" s="28">
        <v>47</v>
      </c>
      <c r="AS52" s="29">
        <f t="shared" si="64"/>
        <v>4429051</v>
      </c>
      <c r="AT52" s="29">
        <f t="shared" si="65"/>
        <v>44782628</v>
      </c>
      <c r="AU52" s="29">
        <f t="shared" si="52"/>
        <v>4478263</v>
      </c>
      <c r="AV52" s="27">
        <f t="shared" si="33"/>
        <v>53689942</v>
      </c>
      <c r="AW52" s="57">
        <f t="shared" si="34"/>
        <v>0</v>
      </c>
      <c r="AY52" s="28">
        <v>47</v>
      </c>
      <c r="AZ52" s="29">
        <f t="shared" si="66"/>
        <v>3999722</v>
      </c>
      <c r="BA52" s="29">
        <f t="shared" si="67"/>
        <v>40441636</v>
      </c>
      <c r="BB52" s="29">
        <f t="shared" si="53"/>
        <v>4044164</v>
      </c>
      <c r="BC52" s="27">
        <f t="shared" si="35"/>
        <v>48485522</v>
      </c>
      <c r="BD52" s="57">
        <f t="shared" si="36"/>
        <v>0</v>
      </c>
      <c r="BF52" s="28">
        <v>47</v>
      </c>
      <c r="BG52" s="29">
        <f t="shared" si="68"/>
        <v>3999722</v>
      </c>
      <c r="BH52" s="29">
        <f t="shared" si="69"/>
        <v>40441636</v>
      </c>
      <c r="BI52" s="29">
        <f t="shared" si="54"/>
        <v>4044164</v>
      </c>
      <c r="BJ52" s="27">
        <f t="shared" si="37"/>
        <v>48485522</v>
      </c>
      <c r="BK52" s="57">
        <f t="shared" si="38"/>
        <v>0</v>
      </c>
      <c r="BM52" s="28">
        <v>47</v>
      </c>
      <c r="BN52" s="29">
        <f t="shared" si="70"/>
        <v>3999722</v>
      </c>
      <c r="BO52" s="29">
        <f t="shared" si="71"/>
        <v>40441636</v>
      </c>
      <c r="BP52" s="29">
        <f t="shared" si="55"/>
        <v>4044164</v>
      </c>
      <c r="BQ52" s="27">
        <f t="shared" si="39"/>
        <v>48485522</v>
      </c>
      <c r="BR52" s="57">
        <f t="shared" si="40"/>
        <v>0</v>
      </c>
      <c r="BT52" s="28">
        <v>47</v>
      </c>
      <c r="BU52" s="29">
        <f t="shared" si="72"/>
        <v>3999722</v>
      </c>
      <c r="BV52" s="29">
        <f t="shared" si="73"/>
        <v>40441636</v>
      </c>
      <c r="BW52" s="29">
        <f t="shared" si="56"/>
        <v>4044164</v>
      </c>
      <c r="BX52" s="27">
        <f t="shared" si="41"/>
        <v>48485522</v>
      </c>
      <c r="BY52" s="57">
        <f t="shared" si="42"/>
        <v>0</v>
      </c>
      <c r="CA52" s="28">
        <v>47</v>
      </c>
      <c r="CB52" s="29">
        <f t="shared" si="74"/>
        <v>3999722</v>
      </c>
      <c r="CC52" s="29">
        <f t="shared" si="75"/>
        <v>40441636</v>
      </c>
      <c r="CD52" s="29">
        <f t="shared" si="57"/>
        <v>4044164</v>
      </c>
      <c r="CE52" s="27">
        <f t="shared" si="43"/>
        <v>48485522</v>
      </c>
      <c r="CF52" s="57">
        <f t="shared" si="44"/>
        <v>0</v>
      </c>
    </row>
    <row r="53" spans="1:84" ht="15" customHeight="1" x14ac:dyDescent="0.15">
      <c r="A53" s="43">
        <v>48</v>
      </c>
      <c r="B53" s="43"/>
      <c r="C53" s="66" t="s">
        <v>104</v>
      </c>
      <c r="D53" s="72">
        <v>30.487500000000001</v>
      </c>
      <c r="E53" s="72">
        <v>21.349499999999999</v>
      </c>
      <c r="F53" s="73">
        <v>51.837000000000003</v>
      </c>
      <c r="G53" s="74">
        <f t="shared" si="21"/>
        <v>15.680692500000001</v>
      </c>
      <c r="H53" s="31">
        <v>24.282499999999999</v>
      </c>
      <c r="I53" s="65">
        <v>6210000</v>
      </c>
      <c r="J53" s="65">
        <v>62790000</v>
      </c>
      <c r="K53" s="27">
        <f t="shared" si="45"/>
        <v>69000000</v>
      </c>
      <c r="L53" s="27">
        <f>ROUND(J53*0.1,0)</f>
        <v>6279000</v>
      </c>
      <c r="M53" s="27">
        <f t="shared" si="47"/>
        <v>75279000</v>
      </c>
      <c r="N53" s="57">
        <f t="shared" si="48"/>
        <v>0</v>
      </c>
      <c r="O53" s="21"/>
      <c r="P53" s="28">
        <v>48</v>
      </c>
      <c r="Q53" s="29">
        <f t="shared" si="22"/>
        <v>6210305</v>
      </c>
      <c r="R53" s="29">
        <f t="shared" si="23"/>
        <v>62793079</v>
      </c>
      <c r="S53" s="29">
        <f t="shared" si="24"/>
        <v>6279308</v>
      </c>
      <c r="T53" s="29">
        <f t="shared" si="25"/>
        <v>75282692</v>
      </c>
      <c r="U53" s="57">
        <f t="shared" si="26"/>
        <v>0</v>
      </c>
      <c r="W53" s="28">
        <v>48</v>
      </c>
      <c r="X53" s="29">
        <f t="shared" si="58"/>
        <v>5608180</v>
      </c>
      <c r="Y53" s="29">
        <f t="shared" si="59"/>
        <v>56704935</v>
      </c>
      <c r="Z53" s="29">
        <f t="shared" si="49"/>
        <v>5670494</v>
      </c>
      <c r="AA53" s="27">
        <f t="shared" si="27"/>
        <v>67983609</v>
      </c>
      <c r="AB53" s="57">
        <f t="shared" si="28"/>
        <v>0</v>
      </c>
      <c r="AD53" s="28">
        <v>48</v>
      </c>
      <c r="AE53" s="29">
        <f t="shared" si="60"/>
        <v>5064419</v>
      </c>
      <c r="AF53" s="29">
        <f t="shared" si="61"/>
        <v>51206904</v>
      </c>
      <c r="AG53" s="29">
        <f t="shared" si="50"/>
        <v>5120690</v>
      </c>
      <c r="AH53" s="27">
        <f t="shared" si="29"/>
        <v>61392013</v>
      </c>
      <c r="AI53" s="57">
        <f t="shared" si="30"/>
        <v>0</v>
      </c>
      <c r="AK53" s="28">
        <v>48</v>
      </c>
      <c r="AL53" s="29">
        <f t="shared" si="62"/>
        <v>4573267</v>
      </c>
      <c r="AM53" s="29">
        <f t="shared" si="63"/>
        <v>46240807</v>
      </c>
      <c r="AN53" s="29">
        <f t="shared" si="51"/>
        <v>4624081</v>
      </c>
      <c r="AO53" s="27">
        <f t="shared" si="31"/>
        <v>55438155</v>
      </c>
      <c r="AP53" s="57">
        <f t="shared" si="32"/>
        <v>0</v>
      </c>
      <c r="AR53" s="28">
        <v>48</v>
      </c>
      <c r="AS53" s="29">
        <f t="shared" si="64"/>
        <v>4129791</v>
      </c>
      <c r="AT53" s="29">
        <f t="shared" si="65"/>
        <v>41756774</v>
      </c>
      <c r="AU53" s="29">
        <f t="shared" si="52"/>
        <v>4175677</v>
      </c>
      <c r="AV53" s="27">
        <f t="shared" si="33"/>
        <v>50062242</v>
      </c>
      <c r="AW53" s="57">
        <f t="shared" si="34"/>
        <v>0</v>
      </c>
      <c r="AY53" s="28">
        <v>48</v>
      </c>
      <c r="AZ53" s="29">
        <f t="shared" si="66"/>
        <v>3729471</v>
      </c>
      <c r="BA53" s="29">
        <f t="shared" si="67"/>
        <v>37709093</v>
      </c>
      <c r="BB53" s="29">
        <f t="shared" si="53"/>
        <v>3770909</v>
      </c>
      <c r="BC53" s="27">
        <f t="shared" si="35"/>
        <v>45209473</v>
      </c>
      <c r="BD53" s="57">
        <f t="shared" si="36"/>
        <v>0</v>
      </c>
      <c r="BF53" s="28">
        <v>48</v>
      </c>
      <c r="BG53" s="29">
        <f t="shared" si="68"/>
        <v>3729471</v>
      </c>
      <c r="BH53" s="29">
        <f t="shared" si="69"/>
        <v>37709093</v>
      </c>
      <c r="BI53" s="29">
        <f t="shared" si="54"/>
        <v>3770909</v>
      </c>
      <c r="BJ53" s="27">
        <f t="shared" si="37"/>
        <v>45209473</v>
      </c>
      <c r="BK53" s="57">
        <f t="shared" si="38"/>
        <v>0</v>
      </c>
      <c r="BM53" s="28">
        <v>48</v>
      </c>
      <c r="BN53" s="29">
        <f t="shared" si="70"/>
        <v>3729471</v>
      </c>
      <c r="BO53" s="29">
        <f t="shared" si="71"/>
        <v>37709093</v>
      </c>
      <c r="BP53" s="29">
        <f t="shared" si="55"/>
        <v>3770909</v>
      </c>
      <c r="BQ53" s="27">
        <f t="shared" si="39"/>
        <v>45209473</v>
      </c>
      <c r="BR53" s="57">
        <f t="shared" si="40"/>
        <v>0</v>
      </c>
      <c r="BT53" s="28">
        <v>48</v>
      </c>
      <c r="BU53" s="29">
        <f t="shared" si="72"/>
        <v>3729471</v>
      </c>
      <c r="BV53" s="29">
        <f t="shared" si="73"/>
        <v>37709093</v>
      </c>
      <c r="BW53" s="29">
        <f t="shared" si="56"/>
        <v>3770909</v>
      </c>
      <c r="BX53" s="27">
        <f t="shared" si="41"/>
        <v>45209473</v>
      </c>
      <c r="BY53" s="57">
        <f t="shared" si="42"/>
        <v>0</v>
      </c>
      <c r="CA53" s="28">
        <v>48</v>
      </c>
      <c r="CB53" s="29">
        <f t="shared" si="74"/>
        <v>3729471</v>
      </c>
      <c r="CC53" s="29">
        <f t="shared" si="75"/>
        <v>37709093</v>
      </c>
      <c r="CD53" s="29">
        <f t="shared" si="57"/>
        <v>3770909</v>
      </c>
      <c r="CE53" s="27">
        <f t="shared" si="43"/>
        <v>45209473</v>
      </c>
      <c r="CF53" s="57">
        <f t="shared" si="44"/>
        <v>0</v>
      </c>
    </row>
    <row r="54" spans="1:84" ht="15" customHeight="1" x14ac:dyDescent="0.15">
      <c r="A54" s="43">
        <v>49</v>
      </c>
      <c r="B54" s="43"/>
      <c r="C54" s="66" t="s">
        <v>105</v>
      </c>
      <c r="D54" s="72">
        <v>50.05</v>
      </c>
      <c r="E54" s="72">
        <v>35.0486</v>
      </c>
      <c r="F54" s="73">
        <v>85.098600000000005</v>
      </c>
      <c r="G54" s="74">
        <f t="shared" si="21"/>
        <v>25.742326500000001</v>
      </c>
      <c r="H54" s="31">
        <v>39.863599999999998</v>
      </c>
      <c r="I54" s="65">
        <v>10260000</v>
      </c>
      <c r="J54" s="65">
        <v>103740000</v>
      </c>
      <c r="K54" s="27">
        <f t="shared" si="45"/>
        <v>114000000</v>
      </c>
      <c r="L54" s="27">
        <f t="shared" si="46"/>
        <v>10374000</v>
      </c>
      <c r="M54" s="27">
        <f t="shared" si="47"/>
        <v>124374000</v>
      </c>
      <c r="N54" s="57">
        <f t="shared" si="48"/>
        <v>0</v>
      </c>
      <c r="O54" s="21"/>
      <c r="P54" s="28">
        <v>49</v>
      </c>
      <c r="Q54" s="29">
        <f t="shared" si="22"/>
        <v>10260503</v>
      </c>
      <c r="R54" s="29">
        <f t="shared" si="23"/>
        <v>103745088</v>
      </c>
      <c r="S54" s="29">
        <f t="shared" si="24"/>
        <v>10374509</v>
      </c>
      <c r="T54" s="29">
        <f t="shared" si="25"/>
        <v>124380100</v>
      </c>
      <c r="U54" s="57">
        <f t="shared" si="26"/>
        <v>0</v>
      </c>
      <c r="W54" s="28">
        <v>49</v>
      </c>
      <c r="X54" s="29">
        <f t="shared" si="58"/>
        <v>9265689</v>
      </c>
      <c r="Y54" s="29">
        <f t="shared" si="59"/>
        <v>93686414</v>
      </c>
      <c r="Z54" s="29">
        <f t="shared" si="49"/>
        <v>9368641</v>
      </c>
      <c r="AA54" s="27">
        <f t="shared" si="27"/>
        <v>112320744</v>
      </c>
      <c r="AB54" s="57">
        <f t="shared" si="28"/>
        <v>0</v>
      </c>
      <c r="AD54" s="28">
        <v>49</v>
      </c>
      <c r="AE54" s="29">
        <f t="shared" si="60"/>
        <v>8367301</v>
      </c>
      <c r="AF54" s="29">
        <f t="shared" si="61"/>
        <v>84602711</v>
      </c>
      <c r="AG54" s="29">
        <f t="shared" si="50"/>
        <v>8460271</v>
      </c>
      <c r="AH54" s="27">
        <f t="shared" si="29"/>
        <v>101430283</v>
      </c>
      <c r="AI54" s="57">
        <f t="shared" si="30"/>
        <v>0</v>
      </c>
      <c r="AK54" s="28">
        <v>49</v>
      </c>
      <c r="AL54" s="29">
        <f t="shared" si="62"/>
        <v>7555832</v>
      </c>
      <c r="AM54" s="29">
        <f t="shared" si="63"/>
        <v>76397855</v>
      </c>
      <c r="AN54" s="29">
        <f t="shared" si="51"/>
        <v>7639786</v>
      </c>
      <c r="AO54" s="27">
        <f t="shared" si="31"/>
        <v>91593473</v>
      </c>
      <c r="AP54" s="57">
        <f t="shared" si="32"/>
        <v>0</v>
      </c>
      <c r="AR54" s="28">
        <v>49</v>
      </c>
      <c r="AS54" s="29">
        <f t="shared" si="64"/>
        <v>6823133</v>
      </c>
      <c r="AT54" s="29">
        <f t="shared" si="65"/>
        <v>68989453</v>
      </c>
      <c r="AU54" s="29">
        <f t="shared" si="52"/>
        <v>6898945</v>
      </c>
      <c r="AV54" s="27">
        <f t="shared" si="33"/>
        <v>82711531</v>
      </c>
      <c r="AW54" s="57">
        <f t="shared" si="34"/>
        <v>0</v>
      </c>
      <c r="AY54" s="28">
        <v>49</v>
      </c>
      <c r="AZ54" s="29">
        <f t="shared" si="66"/>
        <v>6161734</v>
      </c>
      <c r="BA54" s="29">
        <f t="shared" si="67"/>
        <v>62301981</v>
      </c>
      <c r="BB54" s="29">
        <f t="shared" si="53"/>
        <v>6230198</v>
      </c>
      <c r="BC54" s="27">
        <f t="shared" si="35"/>
        <v>74693913</v>
      </c>
      <c r="BD54" s="57">
        <f t="shared" si="36"/>
        <v>0</v>
      </c>
      <c r="BF54" s="28">
        <v>49</v>
      </c>
      <c r="BG54" s="29">
        <f t="shared" si="68"/>
        <v>6161734</v>
      </c>
      <c r="BH54" s="29">
        <f t="shared" si="69"/>
        <v>62301981</v>
      </c>
      <c r="BI54" s="29">
        <f t="shared" si="54"/>
        <v>6230198</v>
      </c>
      <c r="BJ54" s="27">
        <f t="shared" si="37"/>
        <v>74693913</v>
      </c>
      <c r="BK54" s="57">
        <f t="shared" si="38"/>
        <v>0</v>
      </c>
      <c r="BM54" s="28">
        <v>49</v>
      </c>
      <c r="BN54" s="29">
        <f t="shared" si="70"/>
        <v>6161734</v>
      </c>
      <c r="BO54" s="29">
        <f t="shared" si="71"/>
        <v>62301981</v>
      </c>
      <c r="BP54" s="29">
        <f t="shared" si="55"/>
        <v>6230198</v>
      </c>
      <c r="BQ54" s="27">
        <f t="shared" si="39"/>
        <v>74693913</v>
      </c>
      <c r="BR54" s="57">
        <f t="shared" si="40"/>
        <v>0</v>
      </c>
      <c r="BT54" s="28">
        <v>49</v>
      </c>
      <c r="BU54" s="29">
        <f t="shared" si="72"/>
        <v>6161734</v>
      </c>
      <c r="BV54" s="29">
        <f t="shared" si="73"/>
        <v>62301981</v>
      </c>
      <c r="BW54" s="29">
        <f t="shared" si="56"/>
        <v>6230198</v>
      </c>
      <c r="BX54" s="27">
        <f t="shared" si="41"/>
        <v>74693913</v>
      </c>
      <c r="BY54" s="57">
        <f t="shared" si="42"/>
        <v>0</v>
      </c>
      <c r="CA54" s="28">
        <v>49</v>
      </c>
      <c r="CB54" s="29">
        <f t="shared" si="74"/>
        <v>6161734</v>
      </c>
      <c r="CC54" s="29">
        <f t="shared" si="75"/>
        <v>62301981</v>
      </c>
      <c r="CD54" s="29">
        <f>ROUND(CC54*0.1,0)</f>
        <v>6230198</v>
      </c>
      <c r="CE54" s="27">
        <f t="shared" si="43"/>
        <v>74693913</v>
      </c>
      <c r="CF54" s="57">
        <f t="shared" si="44"/>
        <v>0</v>
      </c>
    </row>
    <row r="55" spans="1:84" ht="15" customHeight="1" x14ac:dyDescent="0.15">
      <c r="A55" s="43">
        <v>50</v>
      </c>
      <c r="B55" s="43"/>
      <c r="C55" s="66" t="s">
        <v>106</v>
      </c>
      <c r="D55" s="72">
        <v>40.799999999999997</v>
      </c>
      <c r="E55" s="72">
        <v>28.571100000000001</v>
      </c>
      <c r="F55" s="73">
        <v>69.371099999999998</v>
      </c>
      <c r="G55" s="74">
        <f t="shared" si="21"/>
        <v>20.98475775</v>
      </c>
      <c r="H55" s="31">
        <v>32.496200000000002</v>
      </c>
      <c r="I55" s="65">
        <v>8370000</v>
      </c>
      <c r="J55" s="65">
        <v>84630000</v>
      </c>
      <c r="K55" s="27">
        <f t="shared" si="45"/>
        <v>93000000</v>
      </c>
      <c r="L55" s="27">
        <f t="shared" si="46"/>
        <v>8463000</v>
      </c>
      <c r="M55" s="27">
        <f t="shared" si="47"/>
        <v>101463000</v>
      </c>
      <c r="N55" s="57">
        <f t="shared" si="48"/>
        <v>0</v>
      </c>
      <c r="O55" s="21"/>
      <c r="P55" s="28">
        <v>50</v>
      </c>
      <c r="Q55" s="29">
        <f t="shared" si="22"/>
        <v>8370410</v>
      </c>
      <c r="R55" s="29">
        <f t="shared" si="23"/>
        <v>84634150</v>
      </c>
      <c r="S55" s="29">
        <f t="shared" si="24"/>
        <v>8463415</v>
      </c>
      <c r="T55" s="29">
        <f t="shared" si="25"/>
        <v>101467975</v>
      </c>
      <c r="U55" s="57">
        <f t="shared" si="26"/>
        <v>0</v>
      </c>
      <c r="W55" s="28">
        <v>50</v>
      </c>
      <c r="X55" s="29">
        <f t="shared" si="58"/>
        <v>7558852</v>
      </c>
      <c r="Y55" s="29">
        <f t="shared" si="59"/>
        <v>76428391</v>
      </c>
      <c r="Z55" s="29">
        <f t="shared" si="49"/>
        <v>7642839</v>
      </c>
      <c r="AA55" s="27">
        <f t="shared" si="27"/>
        <v>91630082</v>
      </c>
      <c r="AB55" s="57">
        <f t="shared" si="28"/>
        <v>0</v>
      </c>
      <c r="AD55" s="28">
        <v>50</v>
      </c>
      <c r="AE55" s="29">
        <f t="shared" si="60"/>
        <v>6825956</v>
      </c>
      <c r="AF55" s="29">
        <f t="shared" si="61"/>
        <v>69018001</v>
      </c>
      <c r="AG55" s="29">
        <f t="shared" si="50"/>
        <v>6901800</v>
      </c>
      <c r="AH55" s="27">
        <f t="shared" si="29"/>
        <v>82745757</v>
      </c>
      <c r="AI55" s="57">
        <f t="shared" si="30"/>
        <v>0</v>
      </c>
      <c r="AK55" s="28">
        <v>50</v>
      </c>
      <c r="AL55" s="29">
        <f t="shared" si="62"/>
        <v>6163968</v>
      </c>
      <c r="AM55" s="29">
        <f t="shared" si="63"/>
        <v>62324566</v>
      </c>
      <c r="AN55" s="29">
        <f t="shared" si="51"/>
        <v>6232457</v>
      </c>
      <c r="AO55" s="27">
        <f t="shared" si="31"/>
        <v>74720991</v>
      </c>
      <c r="AP55" s="57">
        <f t="shared" si="32"/>
        <v>0</v>
      </c>
      <c r="AR55" s="28">
        <v>50</v>
      </c>
      <c r="AS55" s="29">
        <f t="shared" si="64"/>
        <v>5566240</v>
      </c>
      <c r="AT55" s="29">
        <f t="shared" si="65"/>
        <v>56280870</v>
      </c>
      <c r="AU55" s="29">
        <f t="shared" si="52"/>
        <v>5628087</v>
      </c>
      <c r="AV55" s="27">
        <f t="shared" si="33"/>
        <v>67475197</v>
      </c>
      <c r="AW55" s="57">
        <f t="shared" si="34"/>
        <v>0</v>
      </c>
      <c r="AY55" s="28">
        <v>50</v>
      </c>
      <c r="AZ55" s="29">
        <f t="shared" si="66"/>
        <v>5026678</v>
      </c>
      <c r="BA55" s="29">
        <f t="shared" si="67"/>
        <v>50825300</v>
      </c>
      <c r="BB55" s="29">
        <f t="shared" si="53"/>
        <v>5082530</v>
      </c>
      <c r="BC55" s="27">
        <f t="shared" si="35"/>
        <v>60934508</v>
      </c>
      <c r="BD55" s="57">
        <f t="shared" si="36"/>
        <v>0</v>
      </c>
      <c r="BF55" s="28">
        <v>50</v>
      </c>
      <c r="BG55" s="29">
        <f t="shared" si="68"/>
        <v>5026678</v>
      </c>
      <c r="BH55" s="29">
        <f t="shared" si="69"/>
        <v>50825300</v>
      </c>
      <c r="BI55" s="29">
        <f t="shared" si="54"/>
        <v>5082530</v>
      </c>
      <c r="BJ55" s="27">
        <f t="shared" si="37"/>
        <v>60934508</v>
      </c>
      <c r="BK55" s="57">
        <f t="shared" si="38"/>
        <v>0</v>
      </c>
      <c r="BM55" s="28">
        <v>50</v>
      </c>
      <c r="BN55" s="29">
        <f t="shared" si="70"/>
        <v>5026678</v>
      </c>
      <c r="BO55" s="29">
        <f t="shared" si="71"/>
        <v>50825300</v>
      </c>
      <c r="BP55" s="29">
        <f t="shared" si="55"/>
        <v>5082530</v>
      </c>
      <c r="BQ55" s="27">
        <f t="shared" si="39"/>
        <v>60934508</v>
      </c>
      <c r="BR55" s="57">
        <f t="shared" si="40"/>
        <v>0</v>
      </c>
      <c r="BT55" s="28">
        <v>50</v>
      </c>
      <c r="BU55" s="29">
        <f t="shared" si="72"/>
        <v>5026678</v>
      </c>
      <c r="BV55" s="29">
        <f t="shared" si="73"/>
        <v>50825300</v>
      </c>
      <c r="BW55" s="29">
        <f t="shared" si="56"/>
        <v>5082530</v>
      </c>
      <c r="BX55" s="27">
        <f t="shared" si="41"/>
        <v>60934508</v>
      </c>
      <c r="BY55" s="57">
        <f t="shared" si="42"/>
        <v>0</v>
      </c>
      <c r="CA55" s="28">
        <v>50</v>
      </c>
      <c r="CB55" s="29">
        <f t="shared" si="74"/>
        <v>5026678</v>
      </c>
      <c r="CC55" s="29">
        <f t="shared" si="75"/>
        <v>50825300</v>
      </c>
      <c r="CD55" s="29">
        <f t="shared" si="57"/>
        <v>5082530</v>
      </c>
      <c r="CE55" s="27">
        <f t="shared" si="43"/>
        <v>60934508</v>
      </c>
      <c r="CF55" s="57">
        <f t="shared" si="44"/>
        <v>0</v>
      </c>
    </row>
    <row r="56" spans="1:84" ht="15" customHeight="1" x14ac:dyDescent="0.15">
      <c r="A56" s="43">
        <v>51</v>
      </c>
      <c r="B56" s="43"/>
      <c r="C56" s="66" t="s">
        <v>107</v>
      </c>
      <c r="D56" s="72">
        <v>31.2</v>
      </c>
      <c r="E56" s="72">
        <v>21.848400000000002</v>
      </c>
      <c r="F56" s="73">
        <v>53.048400000000001</v>
      </c>
      <c r="G56" s="74">
        <f t="shared" si="21"/>
        <v>16.047141</v>
      </c>
      <c r="H56" s="31">
        <v>24.85</v>
      </c>
      <c r="I56" s="65">
        <v>6300000</v>
      </c>
      <c r="J56" s="65">
        <v>63700000</v>
      </c>
      <c r="K56" s="27">
        <f t="shared" si="45"/>
        <v>70000000</v>
      </c>
      <c r="L56" s="27">
        <f t="shared" si="46"/>
        <v>6370000</v>
      </c>
      <c r="M56" s="27">
        <f t="shared" si="47"/>
        <v>76370000</v>
      </c>
      <c r="N56" s="57">
        <f t="shared" si="48"/>
        <v>0</v>
      </c>
      <c r="O56" s="21"/>
      <c r="P56" s="28">
        <v>51</v>
      </c>
      <c r="Q56" s="29">
        <f t="shared" si="22"/>
        <v>6300309</v>
      </c>
      <c r="R56" s="29">
        <f t="shared" si="23"/>
        <v>63703124</v>
      </c>
      <c r="S56" s="29">
        <f t="shared" si="24"/>
        <v>6370312</v>
      </c>
      <c r="T56" s="29">
        <f t="shared" si="25"/>
        <v>76373745</v>
      </c>
      <c r="U56" s="57">
        <f t="shared" si="26"/>
        <v>0</v>
      </c>
      <c r="W56" s="28">
        <v>51</v>
      </c>
      <c r="X56" s="29">
        <f t="shared" si="58"/>
        <v>5689458</v>
      </c>
      <c r="Y56" s="29">
        <f t="shared" si="59"/>
        <v>57526746</v>
      </c>
      <c r="Z56" s="29">
        <f t="shared" si="49"/>
        <v>5752675</v>
      </c>
      <c r="AA56" s="27">
        <f t="shared" si="27"/>
        <v>68968879</v>
      </c>
      <c r="AB56" s="57">
        <f t="shared" si="28"/>
        <v>0</v>
      </c>
      <c r="AD56" s="28">
        <v>51</v>
      </c>
      <c r="AE56" s="29">
        <f t="shared" si="60"/>
        <v>5137816</v>
      </c>
      <c r="AF56" s="29">
        <f t="shared" si="61"/>
        <v>51949033</v>
      </c>
      <c r="AG56" s="29">
        <f t="shared" si="50"/>
        <v>5194903</v>
      </c>
      <c r="AH56" s="27">
        <f t="shared" si="29"/>
        <v>62281752</v>
      </c>
      <c r="AI56" s="57">
        <f t="shared" si="30"/>
        <v>0</v>
      </c>
      <c r="AK56" s="28">
        <v>51</v>
      </c>
      <c r="AL56" s="29">
        <f t="shared" si="62"/>
        <v>4639546</v>
      </c>
      <c r="AM56" s="29">
        <f t="shared" si="63"/>
        <v>46910964</v>
      </c>
      <c r="AN56" s="29">
        <f t="shared" si="51"/>
        <v>4691096</v>
      </c>
      <c r="AO56" s="27">
        <f t="shared" si="31"/>
        <v>56241606</v>
      </c>
      <c r="AP56" s="57">
        <f t="shared" si="32"/>
        <v>0</v>
      </c>
      <c r="AR56" s="28">
        <v>51</v>
      </c>
      <c r="AS56" s="29">
        <f t="shared" si="64"/>
        <v>4189643</v>
      </c>
      <c r="AT56" s="29">
        <f t="shared" si="65"/>
        <v>42361945</v>
      </c>
      <c r="AU56" s="29">
        <f t="shared" si="52"/>
        <v>4236195</v>
      </c>
      <c r="AV56" s="27">
        <f t="shared" si="33"/>
        <v>50787783</v>
      </c>
      <c r="AW56" s="57">
        <f t="shared" si="34"/>
        <v>0</v>
      </c>
      <c r="AY56" s="28">
        <v>51</v>
      </c>
      <c r="AZ56" s="29">
        <f t="shared" si="66"/>
        <v>3783521</v>
      </c>
      <c r="BA56" s="29">
        <f t="shared" si="67"/>
        <v>38255602</v>
      </c>
      <c r="BB56" s="29">
        <f t="shared" si="53"/>
        <v>3825560</v>
      </c>
      <c r="BC56" s="27">
        <f t="shared" si="35"/>
        <v>45864683</v>
      </c>
      <c r="BD56" s="57">
        <f t="shared" si="36"/>
        <v>0</v>
      </c>
      <c r="BF56" s="28">
        <v>51</v>
      </c>
      <c r="BG56" s="29">
        <f t="shared" si="68"/>
        <v>3783521</v>
      </c>
      <c r="BH56" s="29">
        <f t="shared" si="69"/>
        <v>38255602</v>
      </c>
      <c r="BI56" s="29">
        <f t="shared" si="54"/>
        <v>3825560</v>
      </c>
      <c r="BJ56" s="27">
        <f t="shared" si="37"/>
        <v>45864683</v>
      </c>
      <c r="BK56" s="57">
        <f t="shared" si="38"/>
        <v>0</v>
      </c>
      <c r="BM56" s="28">
        <v>51</v>
      </c>
      <c r="BN56" s="29">
        <f t="shared" si="70"/>
        <v>3783521</v>
      </c>
      <c r="BO56" s="29">
        <f t="shared" si="71"/>
        <v>38255602</v>
      </c>
      <c r="BP56" s="29">
        <f t="shared" si="55"/>
        <v>3825560</v>
      </c>
      <c r="BQ56" s="27">
        <f t="shared" si="39"/>
        <v>45864683</v>
      </c>
      <c r="BR56" s="57">
        <f t="shared" si="40"/>
        <v>0</v>
      </c>
      <c r="BT56" s="28">
        <v>51</v>
      </c>
      <c r="BU56" s="29">
        <f t="shared" si="72"/>
        <v>3783521</v>
      </c>
      <c r="BV56" s="29">
        <f t="shared" si="73"/>
        <v>38255602</v>
      </c>
      <c r="BW56" s="29">
        <f t="shared" si="56"/>
        <v>3825560</v>
      </c>
      <c r="BX56" s="27">
        <f t="shared" si="41"/>
        <v>45864683</v>
      </c>
      <c r="BY56" s="57">
        <f t="shared" si="42"/>
        <v>0</v>
      </c>
      <c r="CA56" s="28">
        <v>51</v>
      </c>
      <c r="CB56" s="29">
        <f t="shared" si="74"/>
        <v>3783521</v>
      </c>
      <c r="CC56" s="29">
        <f t="shared" si="75"/>
        <v>38255602</v>
      </c>
      <c r="CD56" s="29">
        <f t="shared" si="57"/>
        <v>3825560</v>
      </c>
      <c r="CE56" s="27">
        <f t="shared" si="43"/>
        <v>45864683</v>
      </c>
      <c r="CF56" s="57">
        <f t="shared" si="44"/>
        <v>0</v>
      </c>
    </row>
    <row r="57" spans="1:84" ht="15" customHeight="1" x14ac:dyDescent="0.15">
      <c r="A57" s="43">
        <v>52</v>
      </c>
      <c r="B57" s="43"/>
      <c r="C57" s="66" t="s">
        <v>108</v>
      </c>
      <c r="D57" s="72">
        <v>30.9</v>
      </c>
      <c r="E57" s="72">
        <v>21.638300000000001</v>
      </c>
      <c r="F57" s="73">
        <v>52.5383</v>
      </c>
      <c r="G57" s="74">
        <f t="shared" si="21"/>
        <v>15.89283575</v>
      </c>
      <c r="H57" s="31">
        <v>24.6111</v>
      </c>
      <c r="I57" s="65">
        <v>6300000</v>
      </c>
      <c r="J57" s="65">
        <v>63700000</v>
      </c>
      <c r="K57" s="27">
        <f t="shared" si="45"/>
        <v>70000000</v>
      </c>
      <c r="L57" s="27">
        <f>ROUND(J57*0.1,0)</f>
        <v>6370000</v>
      </c>
      <c r="M57" s="27">
        <f t="shared" si="47"/>
        <v>76370000</v>
      </c>
      <c r="N57" s="57">
        <f t="shared" si="48"/>
        <v>0</v>
      </c>
      <c r="O57" s="21"/>
      <c r="P57" s="28">
        <v>52</v>
      </c>
      <c r="Q57" s="29">
        <f t="shared" si="22"/>
        <v>6300309</v>
      </c>
      <c r="R57" s="29">
        <f t="shared" si="23"/>
        <v>63703124</v>
      </c>
      <c r="S57" s="29">
        <f t="shared" si="24"/>
        <v>6370312</v>
      </c>
      <c r="T57" s="29">
        <f t="shared" si="25"/>
        <v>76373745</v>
      </c>
      <c r="U57" s="57">
        <f t="shared" si="26"/>
        <v>0</v>
      </c>
      <c r="W57" s="28">
        <v>52</v>
      </c>
      <c r="X57" s="29">
        <f t="shared" si="58"/>
        <v>5689458</v>
      </c>
      <c r="Y57" s="29">
        <f t="shared" si="59"/>
        <v>57526746</v>
      </c>
      <c r="Z57" s="29">
        <f t="shared" si="49"/>
        <v>5752675</v>
      </c>
      <c r="AA57" s="27">
        <f t="shared" si="27"/>
        <v>68968879</v>
      </c>
      <c r="AB57" s="57">
        <f t="shared" si="28"/>
        <v>0</v>
      </c>
      <c r="AD57" s="28">
        <v>52</v>
      </c>
      <c r="AE57" s="29">
        <f t="shared" si="60"/>
        <v>5137816</v>
      </c>
      <c r="AF57" s="29">
        <f t="shared" si="61"/>
        <v>51949033</v>
      </c>
      <c r="AG57" s="29">
        <f t="shared" si="50"/>
        <v>5194903</v>
      </c>
      <c r="AH57" s="27">
        <f t="shared" si="29"/>
        <v>62281752</v>
      </c>
      <c r="AI57" s="57">
        <f t="shared" si="30"/>
        <v>0</v>
      </c>
      <c r="AK57" s="28">
        <v>52</v>
      </c>
      <c r="AL57" s="29">
        <f t="shared" si="62"/>
        <v>4639546</v>
      </c>
      <c r="AM57" s="29">
        <f t="shared" si="63"/>
        <v>46910964</v>
      </c>
      <c r="AN57" s="29">
        <f t="shared" si="51"/>
        <v>4691096</v>
      </c>
      <c r="AO57" s="27">
        <f t="shared" si="31"/>
        <v>56241606</v>
      </c>
      <c r="AP57" s="57">
        <f t="shared" si="32"/>
        <v>0</v>
      </c>
      <c r="AR57" s="28">
        <v>52</v>
      </c>
      <c r="AS57" s="29">
        <f t="shared" si="64"/>
        <v>4189643</v>
      </c>
      <c r="AT57" s="29">
        <f t="shared" si="65"/>
        <v>42361945</v>
      </c>
      <c r="AU57" s="29">
        <f t="shared" si="52"/>
        <v>4236195</v>
      </c>
      <c r="AV57" s="27">
        <f t="shared" si="33"/>
        <v>50787783</v>
      </c>
      <c r="AW57" s="57">
        <f t="shared" si="34"/>
        <v>0</v>
      </c>
      <c r="AY57" s="28">
        <v>52</v>
      </c>
      <c r="AZ57" s="29">
        <f t="shared" si="66"/>
        <v>3783521</v>
      </c>
      <c r="BA57" s="29">
        <f t="shared" si="67"/>
        <v>38255602</v>
      </c>
      <c r="BB57" s="29">
        <f t="shared" si="53"/>
        <v>3825560</v>
      </c>
      <c r="BC57" s="27">
        <f t="shared" si="35"/>
        <v>45864683</v>
      </c>
      <c r="BD57" s="57">
        <f t="shared" si="36"/>
        <v>0</v>
      </c>
      <c r="BF57" s="28">
        <v>52</v>
      </c>
      <c r="BG57" s="29">
        <f t="shared" si="68"/>
        <v>3783521</v>
      </c>
      <c r="BH57" s="29">
        <f t="shared" si="69"/>
        <v>38255602</v>
      </c>
      <c r="BI57" s="29">
        <f t="shared" si="54"/>
        <v>3825560</v>
      </c>
      <c r="BJ57" s="27">
        <f t="shared" si="37"/>
        <v>45864683</v>
      </c>
      <c r="BK57" s="57">
        <f t="shared" si="38"/>
        <v>0</v>
      </c>
      <c r="BM57" s="28">
        <v>52</v>
      </c>
      <c r="BN57" s="29">
        <f t="shared" si="70"/>
        <v>3783521</v>
      </c>
      <c r="BO57" s="29">
        <f t="shared" si="71"/>
        <v>38255602</v>
      </c>
      <c r="BP57" s="29">
        <f t="shared" si="55"/>
        <v>3825560</v>
      </c>
      <c r="BQ57" s="27">
        <f t="shared" si="39"/>
        <v>45864683</v>
      </c>
      <c r="BR57" s="57">
        <f t="shared" si="40"/>
        <v>0</v>
      </c>
      <c r="BT57" s="28">
        <v>52</v>
      </c>
      <c r="BU57" s="29">
        <f t="shared" si="72"/>
        <v>3783521</v>
      </c>
      <c r="BV57" s="29">
        <f t="shared" si="73"/>
        <v>38255602</v>
      </c>
      <c r="BW57" s="29">
        <f t="shared" si="56"/>
        <v>3825560</v>
      </c>
      <c r="BX57" s="27">
        <f t="shared" si="41"/>
        <v>45864683</v>
      </c>
      <c r="BY57" s="57">
        <f t="shared" si="42"/>
        <v>0</v>
      </c>
      <c r="CA57" s="28">
        <v>52</v>
      </c>
      <c r="CB57" s="29">
        <f t="shared" si="74"/>
        <v>3783521</v>
      </c>
      <c r="CC57" s="29">
        <f t="shared" si="75"/>
        <v>38255602</v>
      </c>
      <c r="CD57" s="29">
        <f t="shared" si="57"/>
        <v>3825560</v>
      </c>
      <c r="CE57" s="27">
        <f t="shared" si="43"/>
        <v>45864683</v>
      </c>
      <c r="CF57" s="57">
        <f t="shared" si="44"/>
        <v>0</v>
      </c>
    </row>
    <row r="58" spans="1:84" ht="15" customHeight="1" x14ac:dyDescent="0.15">
      <c r="A58" s="43">
        <v>53</v>
      </c>
      <c r="B58" s="43"/>
      <c r="C58" s="66" t="s">
        <v>109</v>
      </c>
      <c r="D58" s="72">
        <v>36.700000000000003</v>
      </c>
      <c r="E58" s="72">
        <v>25.700399999999998</v>
      </c>
      <c r="F58" s="73">
        <v>62.400400000000005</v>
      </c>
      <c r="G58" s="74">
        <f t="shared" si="21"/>
        <v>18.876121000000001</v>
      </c>
      <c r="H58" s="31">
        <v>29.230599999999999</v>
      </c>
      <c r="I58" s="65">
        <v>7470000</v>
      </c>
      <c r="J58" s="65">
        <v>75530000</v>
      </c>
      <c r="K58" s="27">
        <f t="shared" si="45"/>
        <v>83000000</v>
      </c>
      <c r="L58" s="27">
        <f t="shared" si="46"/>
        <v>7553000</v>
      </c>
      <c r="M58" s="27">
        <f t="shared" si="47"/>
        <v>90553000</v>
      </c>
      <c r="N58" s="57">
        <f t="shared" si="48"/>
        <v>0</v>
      </c>
      <c r="P58" s="28">
        <v>53</v>
      </c>
      <c r="Q58" s="29">
        <f t="shared" si="22"/>
        <v>7470366</v>
      </c>
      <c r="R58" s="29">
        <f t="shared" si="23"/>
        <v>75533704</v>
      </c>
      <c r="S58" s="29">
        <f t="shared" si="24"/>
        <v>7553370</v>
      </c>
      <c r="T58" s="29">
        <f t="shared" si="25"/>
        <v>90557440</v>
      </c>
      <c r="U58" s="57">
        <f t="shared" si="26"/>
        <v>0</v>
      </c>
      <c r="W58" s="28">
        <v>53</v>
      </c>
      <c r="X58" s="29">
        <f t="shared" si="58"/>
        <v>6746072</v>
      </c>
      <c r="Y58" s="29">
        <f t="shared" si="59"/>
        <v>68210284</v>
      </c>
      <c r="Z58" s="29">
        <f t="shared" si="49"/>
        <v>6821028</v>
      </c>
      <c r="AA58" s="27">
        <f t="shared" si="27"/>
        <v>81777384</v>
      </c>
      <c r="AB58" s="57">
        <f t="shared" si="28"/>
        <v>0</v>
      </c>
      <c r="AD58" s="28">
        <v>53</v>
      </c>
      <c r="AE58" s="29">
        <f t="shared" si="60"/>
        <v>6091982</v>
      </c>
      <c r="AF58" s="29">
        <f t="shared" si="61"/>
        <v>61596711</v>
      </c>
      <c r="AG58" s="29">
        <f t="shared" si="50"/>
        <v>6159671</v>
      </c>
      <c r="AH58" s="27">
        <f t="shared" si="29"/>
        <v>73848364</v>
      </c>
      <c r="AI58" s="57">
        <f t="shared" si="30"/>
        <v>0</v>
      </c>
      <c r="AK58" s="28">
        <v>53</v>
      </c>
      <c r="AL58" s="29">
        <f t="shared" si="62"/>
        <v>5501176</v>
      </c>
      <c r="AM58" s="29">
        <f t="shared" si="63"/>
        <v>55623000</v>
      </c>
      <c r="AN58" s="29">
        <f>ROUND(AM58*0.1,0)</f>
        <v>5562300</v>
      </c>
      <c r="AO58" s="27">
        <f t="shared" si="31"/>
        <v>66686476</v>
      </c>
      <c r="AP58" s="57">
        <f t="shared" si="32"/>
        <v>0</v>
      </c>
      <c r="AR58" s="28">
        <v>53</v>
      </c>
      <c r="AS58" s="29">
        <f t="shared" si="64"/>
        <v>4967719</v>
      </c>
      <c r="AT58" s="29">
        <f t="shared" si="65"/>
        <v>50229163</v>
      </c>
      <c r="AU58" s="29">
        <f t="shared" si="52"/>
        <v>5022916</v>
      </c>
      <c r="AV58" s="27">
        <f t="shared" si="33"/>
        <v>60219798</v>
      </c>
      <c r="AW58" s="57">
        <f t="shared" si="34"/>
        <v>0</v>
      </c>
      <c r="AY58" s="28">
        <v>53</v>
      </c>
      <c r="AZ58" s="29">
        <f t="shared" si="66"/>
        <v>4486175</v>
      </c>
      <c r="BA58" s="29">
        <f t="shared" si="67"/>
        <v>45360214</v>
      </c>
      <c r="BB58" s="29">
        <f t="shared" si="53"/>
        <v>4536021</v>
      </c>
      <c r="BC58" s="27">
        <f t="shared" si="35"/>
        <v>54382410</v>
      </c>
      <c r="BD58" s="57">
        <f t="shared" si="36"/>
        <v>0</v>
      </c>
      <c r="BF58" s="28">
        <v>53</v>
      </c>
      <c r="BG58" s="29">
        <f t="shared" si="68"/>
        <v>4486175</v>
      </c>
      <c r="BH58" s="29">
        <f t="shared" si="69"/>
        <v>45360214</v>
      </c>
      <c r="BI58" s="29">
        <f t="shared" si="54"/>
        <v>4536021</v>
      </c>
      <c r="BJ58" s="27">
        <f t="shared" si="37"/>
        <v>54382410</v>
      </c>
      <c r="BK58" s="57">
        <f t="shared" si="38"/>
        <v>0</v>
      </c>
      <c r="BM58" s="28">
        <v>53</v>
      </c>
      <c r="BN58" s="29">
        <f t="shared" si="70"/>
        <v>4486175</v>
      </c>
      <c r="BO58" s="29">
        <f t="shared" si="71"/>
        <v>45360214</v>
      </c>
      <c r="BP58" s="29">
        <f t="shared" si="55"/>
        <v>4536021</v>
      </c>
      <c r="BQ58" s="27">
        <f t="shared" si="39"/>
        <v>54382410</v>
      </c>
      <c r="BR58" s="57">
        <f t="shared" si="40"/>
        <v>0</v>
      </c>
      <c r="BT58" s="28">
        <v>53</v>
      </c>
      <c r="BU58" s="29">
        <f t="shared" si="72"/>
        <v>4486175</v>
      </c>
      <c r="BV58" s="29">
        <f t="shared" si="73"/>
        <v>45360214</v>
      </c>
      <c r="BW58" s="29">
        <f t="shared" si="56"/>
        <v>4536021</v>
      </c>
      <c r="BX58" s="27">
        <f t="shared" si="41"/>
        <v>54382410</v>
      </c>
      <c r="BY58" s="57">
        <f t="shared" si="42"/>
        <v>0</v>
      </c>
      <c r="CA58" s="28">
        <v>53</v>
      </c>
      <c r="CB58" s="29">
        <f t="shared" si="74"/>
        <v>4486175</v>
      </c>
      <c r="CC58" s="29">
        <f t="shared" si="75"/>
        <v>45360214</v>
      </c>
      <c r="CD58" s="29">
        <f t="shared" si="57"/>
        <v>4536021</v>
      </c>
      <c r="CE58" s="27">
        <f t="shared" si="43"/>
        <v>54382410</v>
      </c>
      <c r="CF58" s="57">
        <f t="shared" si="44"/>
        <v>0</v>
      </c>
    </row>
    <row r="59" spans="1:84" ht="15" customHeight="1" x14ac:dyDescent="0.15">
      <c r="A59" s="43">
        <v>54</v>
      </c>
      <c r="B59" s="43"/>
      <c r="C59" s="66" t="s">
        <v>110</v>
      </c>
      <c r="D59" s="72">
        <v>40.799999999999997</v>
      </c>
      <c r="E59" s="72">
        <v>24.346299999999999</v>
      </c>
      <c r="F59" s="73">
        <v>65.146299999999997</v>
      </c>
      <c r="G59" s="74">
        <f t="shared" si="21"/>
        <v>19.706755749999999</v>
      </c>
      <c r="H59" s="31">
        <v>32.496200000000002</v>
      </c>
      <c r="I59" s="65">
        <v>8100000</v>
      </c>
      <c r="J59" s="65">
        <v>81900000</v>
      </c>
      <c r="K59" s="27">
        <f t="shared" si="45"/>
        <v>90000000</v>
      </c>
      <c r="L59" s="27">
        <f t="shared" si="46"/>
        <v>8190000</v>
      </c>
      <c r="M59" s="27">
        <f t="shared" si="47"/>
        <v>98190000</v>
      </c>
      <c r="N59" s="57">
        <f t="shared" si="48"/>
        <v>0</v>
      </c>
      <c r="P59" s="28">
        <v>54</v>
      </c>
      <c r="Q59" s="29">
        <f t="shared" si="22"/>
        <v>8100397</v>
      </c>
      <c r="R59" s="29">
        <f t="shared" si="23"/>
        <v>81904017</v>
      </c>
      <c r="S59" s="29">
        <f t="shared" si="24"/>
        <v>8190402</v>
      </c>
      <c r="T59" s="29">
        <f t="shared" si="25"/>
        <v>98194816</v>
      </c>
      <c r="U59" s="57">
        <f t="shared" si="26"/>
        <v>0</v>
      </c>
      <c r="W59" s="28">
        <v>54</v>
      </c>
      <c r="X59" s="29">
        <f t="shared" si="58"/>
        <v>7315018</v>
      </c>
      <c r="Y59" s="29">
        <f t="shared" si="59"/>
        <v>73962959</v>
      </c>
      <c r="Z59" s="29">
        <f t="shared" si="49"/>
        <v>7396296</v>
      </c>
      <c r="AA59" s="27">
        <f t="shared" si="27"/>
        <v>88674273</v>
      </c>
      <c r="AB59" s="57">
        <f t="shared" si="28"/>
        <v>0</v>
      </c>
      <c r="AD59" s="28">
        <v>54</v>
      </c>
      <c r="AE59" s="29">
        <f t="shared" si="60"/>
        <v>6605764</v>
      </c>
      <c r="AF59" s="29">
        <f t="shared" si="61"/>
        <v>66791614</v>
      </c>
      <c r="AG59" s="29">
        <f t="shared" si="50"/>
        <v>6679161</v>
      </c>
      <c r="AH59" s="27">
        <f t="shared" si="29"/>
        <v>80076539</v>
      </c>
      <c r="AI59" s="57">
        <f t="shared" si="30"/>
        <v>0</v>
      </c>
      <c r="AK59" s="28">
        <v>54</v>
      </c>
      <c r="AL59" s="29">
        <f t="shared" si="62"/>
        <v>5965130</v>
      </c>
      <c r="AM59" s="29">
        <f t="shared" si="63"/>
        <v>60314096</v>
      </c>
      <c r="AN59" s="29">
        <f t="shared" si="51"/>
        <v>6031410</v>
      </c>
      <c r="AO59" s="27">
        <f t="shared" si="31"/>
        <v>72310636</v>
      </c>
      <c r="AP59" s="57">
        <f t="shared" si="32"/>
        <v>0</v>
      </c>
      <c r="AR59" s="28">
        <v>54</v>
      </c>
      <c r="AS59" s="29">
        <f t="shared" si="64"/>
        <v>5386684</v>
      </c>
      <c r="AT59" s="29">
        <f t="shared" si="65"/>
        <v>54465358</v>
      </c>
      <c r="AU59" s="29">
        <f t="shared" si="52"/>
        <v>5446536</v>
      </c>
      <c r="AV59" s="27">
        <f t="shared" si="33"/>
        <v>65298578</v>
      </c>
      <c r="AW59" s="57">
        <f t="shared" si="34"/>
        <v>0</v>
      </c>
      <c r="AY59" s="28">
        <v>54</v>
      </c>
      <c r="AZ59" s="29">
        <f t="shared" si="66"/>
        <v>4864527</v>
      </c>
      <c r="BA59" s="29">
        <f t="shared" si="67"/>
        <v>49185774</v>
      </c>
      <c r="BB59" s="29">
        <f t="shared" si="53"/>
        <v>4918577</v>
      </c>
      <c r="BC59" s="27">
        <f t="shared" si="35"/>
        <v>58968878</v>
      </c>
      <c r="BD59" s="57">
        <f t="shared" si="36"/>
        <v>0</v>
      </c>
      <c r="BF59" s="28">
        <v>54</v>
      </c>
      <c r="BG59" s="29">
        <f t="shared" si="68"/>
        <v>4864527</v>
      </c>
      <c r="BH59" s="29">
        <f t="shared" si="69"/>
        <v>49185774</v>
      </c>
      <c r="BI59" s="29">
        <f t="shared" si="54"/>
        <v>4918577</v>
      </c>
      <c r="BJ59" s="27">
        <f t="shared" si="37"/>
        <v>58968878</v>
      </c>
      <c r="BK59" s="57">
        <f t="shared" si="38"/>
        <v>0</v>
      </c>
      <c r="BM59" s="28">
        <v>54</v>
      </c>
      <c r="BN59" s="29">
        <f t="shared" si="70"/>
        <v>4864527</v>
      </c>
      <c r="BO59" s="29">
        <f t="shared" si="71"/>
        <v>49185774</v>
      </c>
      <c r="BP59" s="29">
        <f t="shared" si="55"/>
        <v>4918577</v>
      </c>
      <c r="BQ59" s="27">
        <f t="shared" si="39"/>
        <v>58968878</v>
      </c>
      <c r="BR59" s="57">
        <f t="shared" si="40"/>
        <v>0</v>
      </c>
      <c r="BT59" s="28">
        <v>54</v>
      </c>
      <c r="BU59" s="29">
        <f t="shared" si="72"/>
        <v>4864527</v>
      </c>
      <c r="BV59" s="29">
        <f t="shared" si="73"/>
        <v>49185774</v>
      </c>
      <c r="BW59" s="29">
        <f t="shared" si="56"/>
        <v>4918577</v>
      </c>
      <c r="BX59" s="27">
        <f t="shared" si="41"/>
        <v>58968878</v>
      </c>
      <c r="BY59" s="57">
        <f t="shared" si="42"/>
        <v>0</v>
      </c>
      <c r="CA59" s="28">
        <v>54</v>
      </c>
      <c r="CB59" s="29">
        <f t="shared" si="74"/>
        <v>4864527</v>
      </c>
      <c r="CC59" s="29">
        <f t="shared" si="75"/>
        <v>49185774</v>
      </c>
      <c r="CD59" s="29">
        <f t="shared" si="57"/>
        <v>4918577</v>
      </c>
      <c r="CE59" s="27">
        <f t="shared" si="43"/>
        <v>58968878</v>
      </c>
      <c r="CF59" s="57">
        <f t="shared" si="44"/>
        <v>0</v>
      </c>
    </row>
    <row r="60" spans="1:84" ht="15" customHeight="1" x14ac:dyDescent="0.15">
      <c r="A60" s="43">
        <v>55</v>
      </c>
      <c r="B60" s="43"/>
      <c r="C60" s="66" t="s">
        <v>111</v>
      </c>
      <c r="D60" s="72">
        <v>137.65</v>
      </c>
      <c r="E60" s="72">
        <v>66.019499999999994</v>
      </c>
      <c r="F60" s="73">
        <v>203.6695</v>
      </c>
      <c r="G60" s="74">
        <f t="shared" si="21"/>
        <v>61.610023749999996</v>
      </c>
      <c r="H60" s="31">
        <v>109.6348</v>
      </c>
      <c r="I60" s="65">
        <v>24480000</v>
      </c>
      <c r="J60" s="65">
        <v>247520000</v>
      </c>
      <c r="K60" s="27">
        <f t="shared" si="45"/>
        <v>272000000</v>
      </c>
      <c r="L60" s="27">
        <f t="shared" si="46"/>
        <v>24752000</v>
      </c>
      <c r="M60" s="27">
        <f t="shared" si="47"/>
        <v>296752000</v>
      </c>
      <c r="N60" s="57">
        <f t="shared" si="48"/>
        <v>0</v>
      </c>
      <c r="P60" s="28">
        <v>55</v>
      </c>
      <c r="Q60" s="29">
        <f t="shared" si="22"/>
        <v>24481201</v>
      </c>
      <c r="R60" s="29">
        <f t="shared" si="23"/>
        <v>247532139</v>
      </c>
      <c r="S60" s="29">
        <f t="shared" si="24"/>
        <v>24753214</v>
      </c>
      <c r="T60" s="29">
        <f t="shared" si="25"/>
        <v>296766554</v>
      </c>
      <c r="U60" s="57">
        <f t="shared" si="26"/>
        <v>0</v>
      </c>
      <c r="W60" s="28">
        <v>55</v>
      </c>
      <c r="X60" s="29">
        <f t="shared" si="58"/>
        <v>22107610</v>
      </c>
      <c r="Y60" s="29">
        <f t="shared" si="59"/>
        <v>223532498</v>
      </c>
      <c r="Z60" s="29">
        <f t="shared" si="49"/>
        <v>22353250</v>
      </c>
      <c r="AA60" s="27">
        <f t="shared" si="27"/>
        <v>267993358</v>
      </c>
      <c r="AB60" s="57">
        <f t="shared" si="28"/>
        <v>0</v>
      </c>
      <c r="AD60" s="28">
        <v>55</v>
      </c>
      <c r="AE60" s="29">
        <f t="shared" si="60"/>
        <v>19964087</v>
      </c>
      <c r="AF60" s="29">
        <f t="shared" si="61"/>
        <v>201859101</v>
      </c>
      <c r="AG60" s="29">
        <f t="shared" si="50"/>
        <v>20185910</v>
      </c>
      <c r="AH60" s="27">
        <f t="shared" si="29"/>
        <v>242009098</v>
      </c>
      <c r="AI60" s="57">
        <f t="shared" si="30"/>
        <v>0</v>
      </c>
      <c r="AK60" s="28">
        <v>55</v>
      </c>
      <c r="AL60" s="29">
        <f t="shared" si="62"/>
        <v>18027950</v>
      </c>
      <c r="AM60" s="29">
        <f t="shared" si="63"/>
        <v>182282602</v>
      </c>
      <c r="AN60" s="29">
        <f t="shared" si="51"/>
        <v>18228260</v>
      </c>
      <c r="AO60" s="27">
        <f t="shared" si="31"/>
        <v>218538812</v>
      </c>
      <c r="AP60" s="57">
        <f t="shared" si="32"/>
        <v>0</v>
      </c>
      <c r="AR60" s="28">
        <v>55</v>
      </c>
      <c r="AS60" s="29">
        <f t="shared" si="64"/>
        <v>16279755</v>
      </c>
      <c r="AT60" s="29">
        <f t="shared" si="65"/>
        <v>164606415</v>
      </c>
      <c r="AU60" s="29">
        <f t="shared" si="52"/>
        <v>16460642</v>
      </c>
      <c r="AV60" s="27">
        <f t="shared" si="33"/>
        <v>197346812</v>
      </c>
      <c r="AW60" s="57">
        <f t="shared" si="34"/>
        <v>0</v>
      </c>
      <c r="AY60" s="28">
        <v>55</v>
      </c>
      <c r="AZ60" s="29">
        <f t="shared" si="66"/>
        <v>14701682</v>
      </c>
      <c r="BA60" s="29">
        <f t="shared" si="67"/>
        <v>148650340</v>
      </c>
      <c r="BB60" s="29">
        <f t="shared" si="53"/>
        <v>14865034</v>
      </c>
      <c r="BC60" s="27">
        <f t="shared" si="35"/>
        <v>178217056</v>
      </c>
      <c r="BD60" s="57">
        <f t="shared" si="36"/>
        <v>0</v>
      </c>
      <c r="BF60" s="28">
        <v>55</v>
      </c>
      <c r="BG60" s="29">
        <f t="shared" si="68"/>
        <v>14701682</v>
      </c>
      <c r="BH60" s="29">
        <f t="shared" si="69"/>
        <v>148650340</v>
      </c>
      <c r="BI60" s="29">
        <f>ROUND(BH60*0.1,0)</f>
        <v>14865034</v>
      </c>
      <c r="BJ60" s="27">
        <f t="shared" si="37"/>
        <v>178217056</v>
      </c>
      <c r="BK60" s="57">
        <f t="shared" si="38"/>
        <v>0</v>
      </c>
      <c r="BM60" s="28">
        <v>55</v>
      </c>
      <c r="BN60" s="29">
        <f t="shared" si="70"/>
        <v>14701682</v>
      </c>
      <c r="BO60" s="29">
        <f t="shared" si="71"/>
        <v>148650340</v>
      </c>
      <c r="BP60" s="29">
        <f t="shared" si="55"/>
        <v>14865034</v>
      </c>
      <c r="BQ60" s="27">
        <f t="shared" si="39"/>
        <v>178217056</v>
      </c>
      <c r="BR60" s="57">
        <f t="shared" si="40"/>
        <v>0</v>
      </c>
      <c r="BT60" s="28">
        <v>55</v>
      </c>
      <c r="BU60" s="29">
        <f t="shared" si="72"/>
        <v>14701682</v>
      </c>
      <c r="BV60" s="29">
        <f t="shared" si="73"/>
        <v>148650340</v>
      </c>
      <c r="BW60" s="29">
        <f t="shared" si="56"/>
        <v>14865034</v>
      </c>
      <c r="BX60" s="27">
        <f t="shared" si="41"/>
        <v>178217056</v>
      </c>
      <c r="BY60" s="57">
        <f t="shared" si="42"/>
        <v>0</v>
      </c>
      <c r="CA60" s="28">
        <v>55</v>
      </c>
      <c r="CB60" s="29">
        <f t="shared" si="74"/>
        <v>14701682</v>
      </c>
      <c r="CC60" s="29">
        <f t="shared" si="75"/>
        <v>148650340</v>
      </c>
      <c r="CD60" s="29">
        <f t="shared" si="57"/>
        <v>14865034</v>
      </c>
      <c r="CE60" s="27">
        <f t="shared" si="43"/>
        <v>178217056</v>
      </c>
      <c r="CF60" s="57">
        <f t="shared" si="44"/>
        <v>0</v>
      </c>
    </row>
    <row r="61" spans="1:84" ht="15" customHeight="1" x14ac:dyDescent="0.15">
      <c r="A61" s="43">
        <v>56</v>
      </c>
      <c r="B61" s="43"/>
      <c r="C61" s="66" t="s">
        <v>112</v>
      </c>
      <c r="D61" s="72">
        <v>35.3506</v>
      </c>
      <c r="E61" s="72">
        <v>12.9817</v>
      </c>
      <c r="F61" s="73">
        <v>48.332300000000004</v>
      </c>
      <c r="G61" s="74">
        <f t="shared" si="21"/>
        <v>14.620520750000001</v>
      </c>
      <c r="H61" s="31">
        <v>25.5396</v>
      </c>
      <c r="I61" s="65">
        <v>30240000</v>
      </c>
      <c r="J61" s="65">
        <v>305760000</v>
      </c>
      <c r="K61" s="27">
        <f t="shared" si="45"/>
        <v>336000000</v>
      </c>
      <c r="L61" s="27">
        <f t="shared" si="46"/>
        <v>30576000</v>
      </c>
      <c r="M61" s="27">
        <f t="shared" si="47"/>
        <v>366576000</v>
      </c>
      <c r="N61" s="57">
        <f t="shared" si="48"/>
        <v>0</v>
      </c>
      <c r="P61" s="28">
        <v>56</v>
      </c>
      <c r="Q61" s="29">
        <f t="shared" si="22"/>
        <v>30241483</v>
      </c>
      <c r="R61" s="29">
        <f t="shared" si="23"/>
        <v>305774995</v>
      </c>
      <c r="S61" s="29">
        <f t="shared" si="24"/>
        <v>30577500</v>
      </c>
      <c r="T61" s="29">
        <f t="shared" si="25"/>
        <v>366593978</v>
      </c>
      <c r="U61" s="57">
        <f t="shared" si="26"/>
        <v>0</v>
      </c>
      <c r="W61" s="28">
        <v>56</v>
      </c>
      <c r="X61" s="29">
        <f t="shared" si="58"/>
        <v>27309400</v>
      </c>
      <c r="Y61" s="29">
        <f t="shared" si="59"/>
        <v>276128379</v>
      </c>
      <c r="Z61" s="29">
        <f t="shared" si="49"/>
        <v>27612838</v>
      </c>
      <c r="AA61" s="27">
        <f t="shared" si="27"/>
        <v>331050617</v>
      </c>
      <c r="AB61" s="57">
        <f t="shared" si="28"/>
        <v>0</v>
      </c>
      <c r="AD61" s="28">
        <v>56</v>
      </c>
      <c r="AE61" s="29">
        <f t="shared" si="60"/>
        <v>24661519</v>
      </c>
      <c r="AF61" s="29">
        <f t="shared" si="61"/>
        <v>249355360</v>
      </c>
      <c r="AG61" s="29">
        <f t="shared" si="50"/>
        <v>24935536</v>
      </c>
      <c r="AH61" s="27">
        <f t="shared" si="29"/>
        <v>298952415</v>
      </c>
      <c r="AI61" s="57">
        <f t="shared" si="30"/>
        <v>0</v>
      </c>
      <c r="AK61" s="28">
        <v>56</v>
      </c>
      <c r="AL61" s="29">
        <f t="shared" si="62"/>
        <v>22269820</v>
      </c>
      <c r="AM61" s="29">
        <f t="shared" si="63"/>
        <v>225172626</v>
      </c>
      <c r="AN61" s="29">
        <f t="shared" si="51"/>
        <v>22517263</v>
      </c>
      <c r="AO61" s="27">
        <f t="shared" si="31"/>
        <v>269959709</v>
      </c>
      <c r="AP61" s="57">
        <f t="shared" si="32"/>
        <v>0</v>
      </c>
      <c r="AR61" s="28">
        <v>56</v>
      </c>
      <c r="AS61" s="29">
        <f t="shared" si="64"/>
        <v>20110286</v>
      </c>
      <c r="AT61" s="29">
        <f t="shared" si="65"/>
        <v>203337336</v>
      </c>
      <c r="AU61" s="29">
        <f>ROUND(AT61*0.1,0)</f>
        <v>20333734</v>
      </c>
      <c r="AV61" s="27">
        <f t="shared" si="33"/>
        <v>243781356</v>
      </c>
      <c r="AW61" s="57">
        <f t="shared" si="34"/>
        <v>0</v>
      </c>
      <c r="AY61" s="28">
        <v>56</v>
      </c>
      <c r="AZ61" s="29">
        <f t="shared" si="66"/>
        <v>18160901</v>
      </c>
      <c r="BA61" s="29">
        <f t="shared" si="67"/>
        <v>183626890</v>
      </c>
      <c r="BB61" s="29">
        <f t="shared" si="53"/>
        <v>18362689</v>
      </c>
      <c r="BC61" s="27">
        <f t="shared" si="35"/>
        <v>220150480</v>
      </c>
      <c r="BD61" s="57">
        <f t="shared" si="36"/>
        <v>0</v>
      </c>
      <c r="BF61" s="28">
        <v>56</v>
      </c>
      <c r="BG61" s="29">
        <f t="shared" si="68"/>
        <v>18160901</v>
      </c>
      <c r="BH61" s="29">
        <f t="shared" si="69"/>
        <v>183626890</v>
      </c>
      <c r="BI61" s="29">
        <f t="shared" si="54"/>
        <v>18362689</v>
      </c>
      <c r="BJ61" s="27">
        <f t="shared" si="37"/>
        <v>220150480</v>
      </c>
      <c r="BK61" s="57">
        <f t="shared" si="38"/>
        <v>0</v>
      </c>
      <c r="BM61" s="28">
        <v>56</v>
      </c>
      <c r="BN61" s="29">
        <f t="shared" si="70"/>
        <v>18160901</v>
      </c>
      <c r="BO61" s="29">
        <f t="shared" si="71"/>
        <v>183626890</v>
      </c>
      <c r="BP61" s="29">
        <f t="shared" si="55"/>
        <v>18362689</v>
      </c>
      <c r="BQ61" s="27">
        <f t="shared" si="39"/>
        <v>220150480</v>
      </c>
      <c r="BR61" s="57">
        <f t="shared" si="40"/>
        <v>0</v>
      </c>
      <c r="BT61" s="28">
        <v>56</v>
      </c>
      <c r="BU61" s="29">
        <f t="shared" si="72"/>
        <v>18160901</v>
      </c>
      <c r="BV61" s="29">
        <f t="shared" si="73"/>
        <v>183626890</v>
      </c>
      <c r="BW61" s="29">
        <f t="shared" si="56"/>
        <v>18362689</v>
      </c>
      <c r="BX61" s="27">
        <f t="shared" si="41"/>
        <v>220150480</v>
      </c>
      <c r="BY61" s="57">
        <f t="shared" si="42"/>
        <v>0</v>
      </c>
      <c r="CA61" s="28">
        <v>56</v>
      </c>
      <c r="CB61" s="29">
        <f t="shared" si="74"/>
        <v>18160901</v>
      </c>
      <c r="CC61" s="29">
        <f t="shared" si="75"/>
        <v>183626890</v>
      </c>
      <c r="CD61" s="29">
        <f t="shared" si="57"/>
        <v>18362689</v>
      </c>
      <c r="CE61" s="27">
        <f t="shared" si="43"/>
        <v>220150480</v>
      </c>
      <c r="CF61" s="57">
        <f t="shared" si="44"/>
        <v>0</v>
      </c>
    </row>
    <row r="62" spans="1:84" ht="15" customHeight="1" x14ac:dyDescent="0.15">
      <c r="A62" s="43">
        <v>57</v>
      </c>
      <c r="B62" s="43"/>
      <c r="C62" s="66" t="s">
        <v>113</v>
      </c>
      <c r="D62" s="72">
        <v>34.916899999999998</v>
      </c>
      <c r="E62" s="72">
        <v>12.8224</v>
      </c>
      <c r="F62" s="73">
        <v>47.7393</v>
      </c>
      <c r="G62" s="74">
        <f t="shared" si="21"/>
        <v>14.44113825</v>
      </c>
      <c r="H62" s="31">
        <v>25.226199999999999</v>
      </c>
      <c r="I62" s="65">
        <v>29880000</v>
      </c>
      <c r="J62" s="65">
        <v>302120000</v>
      </c>
      <c r="K62" s="27">
        <f t="shared" si="45"/>
        <v>332000000</v>
      </c>
      <c r="L62" s="27">
        <f t="shared" si="46"/>
        <v>30212000</v>
      </c>
      <c r="M62" s="27">
        <f t="shared" si="47"/>
        <v>362212000</v>
      </c>
      <c r="N62" s="57">
        <f t="shared" si="48"/>
        <v>0</v>
      </c>
      <c r="P62" s="28">
        <v>57</v>
      </c>
      <c r="Q62" s="29">
        <f t="shared" si="22"/>
        <v>29881465</v>
      </c>
      <c r="R62" s="29">
        <f t="shared" si="23"/>
        <v>302134817</v>
      </c>
      <c r="S62" s="29">
        <f t="shared" si="24"/>
        <v>30213482</v>
      </c>
      <c r="T62" s="29">
        <f t="shared" si="25"/>
        <v>362229764</v>
      </c>
      <c r="U62" s="57">
        <f t="shared" si="26"/>
        <v>0</v>
      </c>
      <c r="W62" s="28">
        <v>57</v>
      </c>
      <c r="X62" s="29">
        <f t="shared" si="58"/>
        <v>26984288</v>
      </c>
      <c r="Y62" s="29">
        <f t="shared" si="59"/>
        <v>272841137</v>
      </c>
      <c r="Z62" s="29">
        <f>ROUND(Y62*0.1,0)</f>
        <v>27284114</v>
      </c>
      <c r="AA62" s="27">
        <f t="shared" si="27"/>
        <v>327109539</v>
      </c>
      <c r="AB62" s="57">
        <f t="shared" si="28"/>
        <v>0</v>
      </c>
      <c r="AD62" s="28">
        <v>57</v>
      </c>
      <c r="AE62" s="29">
        <f t="shared" si="60"/>
        <v>24367930</v>
      </c>
      <c r="AF62" s="29">
        <f t="shared" si="61"/>
        <v>246386844</v>
      </c>
      <c r="AG62" s="29">
        <f t="shared" si="50"/>
        <v>24638684</v>
      </c>
      <c r="AH62" s="27">
        <f t="shared" si="29"/>
        <v>295393458</v>
      </c>
      <c r="AI62" s="57">
        <f t="shared" si="30"/>
        <v>0</v>
      </c>
      <c r="AK62" s="28">
        <v>57</v>
      </c>
      <c r="AL62" s="29">
        <f t="shared" si="62"/>
        <v>22004703</v>
      </c>
      <c r="AM62" s="29">
        <f t="shared" si="63"/>
        <v>222491999</v>
      </c>
      <c r="AN62" s="29">
        <f t="shared" si="51"/>
        <v>22249200</v>
      </c>
      <c r="AO62" s="27">
        <f t="shared" si="31"/>
        <v>266745902</v>
      </c>
      <c r="AP62" s="57">
        <f t="shared" si="32"/>
        <v>0</v>
      </c>
      <c r="AR62" s="28">
        <v>57</v>
      </c>
      <c r="AS62" s="29">
        <f t="shared" si="64"/>
        <v>19870878</v>
      </c>
      <c r="AT62" s="29">
        <f t="shared" si="65"/>
        <v>200916654</v>
      </c>
      <c r="AU62" s="29">
        <f t="shared" si="52"/>
        <v>20091665</v>
      </c>
      <c r="AV62" s="27">
        <f t="shared" si="33"/>
        <v>240879197</v>
      </c>
      <c r="AW62" s="57">
        <f t="shared" si="34"/>
        <v>0</v>
      </c>
      <c r="AY62" s="28">
        <v>57</v>
      </c>
      <c r="AZ62" s="29">
        <f t="shared" si="66"/>
        <v>17944700</v>
      </c>
      <c r="BA62" s="29">
        <f t="shared" si="67"/>
        <v>181440856</v>
      </c>
      <c r="BB62" s="29">
        <f t="shared" si="53"/>
        <v>18144086</v>
      </c>
      <c r="BC62" s="27">
        <f t="shared" si="35"/>
        <v>217529642</v>
      </c>
      <c r="BD62" s="57">
        <f t="shared" si="36"/>
        <v>0</v>
      </c>
      <c r="BF62" s="28">
        <v>57</v>
      </c>
      <c r="BG62" s="29">
        <f t="shared" si="68"/>
        <v>17944700</v>
      </c>
      <c r="BH62" s="29">
        <f t="shared" si="69"/>
        <v>181440856</v>
      </c>
      <c r="BI62" s="29">
        <f t="shared" si="54"/>
        <v>18144086</v>
      </c>
      <c r="BJ62" s="27">
        <f t="shared" si="37"/>
        <v>217529642</v>
      </c>
      <c r="BK62" s="57">
        <f t="shared" si="38"/>
        <v>0</v>
      </c>
      <c r="BM62" s="28">
        <v>57</v>
      </c>
      <c r="BN62" s="29">
        <f t="shared" si="70"/>
        <v>17944700</v>
      </c>
      <c r="BO62" s="29">
        <f t="shared" si="71"/>
        <v>181440856</v>
      </c>
      <c r="BP62" s="29">
        <f t="shared" si="55"/>
        <v>18144086</v>
      </c>
      <c r="BQ62" s="27">
        <f t="shared" si="39"/>
        <v>217529642</v>
      </c>
      <c r="BR62" s="57">
        <f t="shared" si="40"/>
        <v>0</v>
      </c>
      <c r="BT62" s="28">
        <v>57</v>
      </c>
      <c r="BU62" s="29">
        <f t="shared" si="72"/>
        <v>17944700</v>
      </c>
      <c r="BV62" s="29">
        <f t="shared" si="73"/>
        <v>181440856</v>
      </c>
      <c r="BW62" s="29">
        <f t="shared" si="56"/>
        <v>18144086</v>
      </c>
      <c r="BX62" s="27">
        <f t="shared" si="41"/>
        <v>217529642</v>
      </c>
      <c r="BY62" s="57">
        <f t="shared" si="42"/>
        <v>0</v>
      </c>
      <c r="CA62" s="28">
        <v>57</v>
      </c>
      <c r="CB62" s="29">
        <f t="shared" si="74"/>
        <v>17944700</v>
      </c>
      <c r="CC62" s="29">
        <f t="shared" si="75"/>
        <v>181440856</v>
      </c>
      <c r="CD62" s="29">
        <f t="shared" si="57"/>
        <v>18144086</v>
      </c>
      <c r="CE62" s="27">
        <f t="shared" si="43"/>
        <v>217529642</v>
      </c>
      <c r="CF62" s="57">
        <f t="shared" si="44"/>
        <v>0</v>
      </c>
    </row>
    <row r="63" spans="1:84" ht="15" customHeight="1" x14ac:dyDescent="0.15">
      <c r="A63" s="43">
        <v>58</v>
      </c>
      <c r="B63" s="43"/>
      <c r="C63" s="66" t="s">
        <v>114</v>
      </c>
      <c r="D63" s="72">
        <v>19.193100000000001</v>
      </c>
      <c r="E63" s="72">
        <v>7.0480999999999998</v>
      </c>
      <c r="F63" s="73">
        <v>26.241199999999999</v>
      </c>
      <c r="G63" s="74">
        <f t="shared" si="21"/>
        <v>7.9379629999999999</v>
      </c>
      <c r="H63" s="31">
        <v>13.866300000000001</v>
      </c>
      <c r="I63" s="65">
        <v>16380000</v>
      </c>
      <c r="J63" s="65">
        <v>165620000</v>
      </c>
      <c r="K63" s="27">
        <f t="shared" si="45"/>
        <v>182000000</v>
      </c>
      <c r="L63" s="27">
        <f t="shared" si="46"/>
        <v>16562000</v>
      </c>
      <c r="M63" s="27">
        <f t="shared" si="47"/>
        <v>198562000</v>
      </c>
      <c r="N63" s="57">
        <f t="shared" si="48"/>
        <v>0</v>
      </c>
      <c r="P63" s="28">
        <v>58</v>
      </c>
      <c r="Q63" s="29">
        <f t="shared" si="22"/>
        <v>16380803</v>
      </c>
      <c r="R63" s="29">
        <f t="shared" si="23"/>
        <v>165628122</v>
      </c>
      <c r="S63" s="29">
        <f t="shared" si="24"/>
        <v>16562812</v>
      </c>
      <c r="T63" s="29">
        <f t="shared" si="25"/>
        <v>198571737</v>
      </c>
      <c r="U63" s="57">
        <f t="shared" si="26"/>
        <v>0</v>
      </c>
      <c r="W63" s="28">
        <v>58</v>
      </c>
      <c r="X63" s="29">
        <f t="shared" si="58"/>
        <v>14792592</v>
      </c>
      <c r="Y63" s="29">
        <f t="shared" si="59"/>
        <v>149569539</v>
      </c>
      <c r="Z63" s="29">
        <f t="shared" si="49"/>
        <v>14956954</v>
      </c>
      <c r="AA63" s="27">
        <f t="shared" si="27"/>
        <v>179319085</v>
      </c>
      <c r="AB63" s="57">
        <f t="shared" si="28"/>
        <v>0</v>
      </c>
      <c r="AD63" s="28">
        <v>58</v>
      </c>
      <c r="AE63" s="29">
        <f t="shared" si="60"/>
        <v>13358323</v>
      </c>
      <c r="AF63" s="29">
        <f t="shared" si="61"/>
        <v>135067487</v>
      </c>
      <c r="AG63" s="29">
        <f>ROUND(AF63*0.1,0)</f>
        <v>13506749</v>
      </c>
      <c r="AH63" s="27">
        <f t="shared" si="29"/>
        <v>161932559</v>
      </c>
      <c r="AI63" s="57">
        <f t="shared" si="30"/>
        <v>0</v>
      </c>
      <c r="AK63" s="28">
        <v>58</v>
      </c>
      <c r="AL63" s="29">
        <f t="shared" si="62"/>
        <v>12062819</v>
      </c>
      <c r="AM63" s="29">
        <f t="shared" si="63"/>
        <v>121968506</v>
      </c>
      <c r="AN63" s="29">
        <f t="shared" si="51"/>
        <v>12196851</v>
      </c>
      <c r="AO63" s="27">
        <f t="shared" si="31"/>
        <v>146228176</v>
      </c>
      <c r="AP63" s="57">
        <f t="shared" si="32"/>
        <v>0</v>
      </c>
      <c r="AR63" s="28">
        <v>58</v>
      </c>
      <c r="AS63" s="29">
        <f t="shared" si="64"/>
        <v>10893072</v>
      </c>
      <c r="AT63" s="29">
        <f t="shared" si="65"/>
        <v>110141057</v>
      </c>
      <c r="AU63" s="29">
        <f t="shared" si="52"/>
        <v>11014106</v>
      </c>
      <c r="AV63" s="27">
        <f t="shared" si="33"/>
        <v>132048235</v>
      </c>
      <c r="AW63" s="57">
        <f t="shared" si="34"/>
        <v>0</v>
      </c>
      <c r="AY63" s="28">
        <v>58</v>
      </c>
      <c r="AZ63" s="29">
        <f t="shared" si="66"/>
        <v>9837155</v>
      </c>
      <c r="BA63" s="29">
        <f t="shared" si="67"/>
        <v>99464565</v>
      </c>
      <c r="BB63" s="29">
        <f t="shared" si="53"/>
        <v>9946457</v>
      </c>
      <c r="BC63" s="27">
        <f t="shared" si="35"/>
        <v>119248177</v>
      </c>
      <c r="BD63" s="57">
        <f t="shared" si="36"/>
        <v>0</v>
      </c>
      <c r="BF63" s="28">
        <v>58</v>
      </c>
      <c r="BG63" s="29">
        <f t="shared" si="68"/>
        <v>9837155</v>
      </c>
      <c r="BH63" s="29">
        <f t="shared" si="69"/>
        <v>99464565</v>
      </c>
      <c r="BI63" s="29">
        <f t="shared" si="54"/>
        <v>9946457</v>
      </c>
      <c r="BJ63" s="27">
        <f t="shared" si="37"/>
        <v>119248177</v>
      </c>
      <c r="BK63" s="57">
        <f t="shared" si="38"/>
        <v>0</v>
      </c>
      <c r="BM63" s="28">
        <v>58</v>
      </c>
      <c r="BN63" s="29">
        <f t="shared" si="70"/>
        <v>9837155</v>
      </c>
      <c r="BO63" s="29">
        <f t="shared" si="71"/>
        <v>99464565</v>
      </c>
      <c r="BP63" s="29">
        <f t="shared" si="55"/>
        <v>9946457</v>
      </c>
      <c r="BQ63" s="27">
        <f t="shared" si="39"/>
        <v>119248177</v>
      </c>
      <c r="BR63" s="57">
        <f t="shared" si="40"/>
        <v>0</v>
      </c>
      <c r="BT63" s="28">
        <v>58</v>
      </c>
      <c r="BU63" s="29">
        <f t="shared" si="72"/>
        <v>9837155</v>
      </c>
      <c r="BV63" s="29">
        <f t="shared" si="73"/>
        <v>99464565</v>
      </c>
      <c r="BW63" s="29">
        <f t="shared" si="56"/>
        <v>9946457</v>
      </c>
      <c r="BX63" s="27">
        <f t="shared" si="41"/>
        <v>119248177</v>
      </c>
      <c r="BY63" s="57">
        <f t="shared" si="42"/>
        <v>0</v>
      </c>
      <c r="CA63" s="28">
        <v>58</v>
      </c>
      <c r="CB63" s="29">
        <f t="shared" si="74"/>
        <v>9837155</v>
      </c>
      <c r="CC63" s="29">
        <f t="shared" si="75"/>
        <v>99464565</v>
      </c>
      <c r="CD63" s="29">
        <f t="shared" si="57"/>
        <v>9946457</v>
      </c>
      <c r="CE63" s="27">
        <f t="shared" si="43"/>
        <v>119248177</v>
      </c>
      <c r="CF63" s="57">
        <f t="shared" si="44"/>
        <v>0</v>
      </c>
    </row>
    <row r="64" spans="1:84" ht="15" customHeight="1" x14ac:dyDescent="0.15">
      <c r="A64" s="43">
        <v>59</v>
      </c>
      <c r="B64" s="43"/>
      <c r="C64" s="66" t="s">
        <v>115</v>
      </c>
      <c r="D64" s="72">
        <v>208.26</v>
      </c>
      <c r="E64" s="72">
        <v>76.479500000000002</v>
      </c>
      <c r="F64" s="73">
        <v>284.73950000000002</v>
      </c>
      <c r="G64" s="74">
        <f t="shared" si="21"/>
        <v>86.133698750000008</v>
      </c>
      <c r="H64" s="31">
        <v>150.4605</v>
      </c>
      <c r="I64" s="65">
        <v>108450000</v>
      </c>
      <c r="J64" s="65">
        <v>1096550000</v>
      </c>
      <c r="K64" s="27">
        <f t="shared" si="45"/>
        <v>1205000000</v>
      </c>
      <c r="L64" s="27">
        <f t="shared" si="46"/>
        <v>109655000</v>
      </c>
      <c r="M64" s="27">
        <f t="shared" si="47"/>
        <v>1314655000</v>
      </c>
      <c r="N64" s="57">
        <f t="shared" si="48"/>
        <v>0</v>
      </c>
      <c r="P64" s="28">
        <v>59</v>
      </c>
      <c r="Q64" s="29">
        <f t="shared" si="22"/>
        <v>108455319</v>
      </c>
      <c r="R64" s="29">
        <f t="shared" si="23"/>
        <v>1096603778</v>
      </c>
      <c r="S64" s="29">
        <f t="shared" si="24"/>
        <v>109660378</v>
      </c>
      <c r="T64" s="29">
        <f t="shared" si="25"/>
        <v>1314719475</v>
      </c>
      <c r="U64" s="57">
        <f t="shared" si="26"/>
        <v>0</v>
      </c>
      <c r="W64" s="28">
        <v>59</v>
      </c>
      <c r="X64" s="29">
        <f t="shared" si="58"/>
        <v>97939962</v>
      </c>
      <c r="Y64" s="29">
        <f t="shared" si="59"/>
        <v>990281836</v>
      </c>
      <c r="Z64" s="29">
        <f t="shared" si="49"/>
        <v>99028184</v>
      </c>
      <c r="AA64" s="27">
        <f t="shared" si="27"/>
        <v>1187249982</v>
      </c>
      <c r="AB64" s="57">
        <f t="shared" si="28"/>
        <v>0</v>
      </c>
      <c r="AD64" s="28">
        <v>59</v>
      </c>
      <c r="AE64" s="29">
        <f t="shared" si="60"/>
        <v>88443841</v>
      </c>
      <c r="AF64" s="29">
        <f t="shared" si="61"/>
        <v>894265503</v>
      </c>
      <c r="AG64" s="29">
        <f t="shared" si="50"/>
        <v>89426550</v>
      </c>
      <c r="AH64" s="27">
        <f t="shared" si="29"/>
        <v>1072135894</v>
      </c>
      <c r="AI64" s="57">
        <f t="shared" si="30"/>
        <v>0</v>
      </c>
      <c r="AK64" s="28">
        <v>59</v>
      </c>
      <c r="AL64" s="29">
        <f t="shared" si="62"/>
        <v>79866468</v>
      </c>
      <c r="AM64" s="29">
        <f t="shared" si="63"/>
        <v>807538732</v>
      </c>
      <c r="AN64" s="29">
        <f t="shared" si="51"/>
        <v>80753873</v>
      </c>
      <c r="AO64" s="27">
        <f t="shared" si="31"/>
        <v>968159073</v>
      </c>
      <c r="AP64" s="57">
        <f t="shared" si="32"/>
        <v>0</v>
      </c>
      <c r="AR64" s="28">
        <v>59</v>
      </c>
      <c r="AS64" s="29">
        <f t="shared" si="64"/>
        <v>72121710</v>
      </c>
      <c r="AT64" s="29">
        <f t="shared" si="65"/>
        <v>729230626</v>
      </c>
      <c r="AU64" s="29">
        <f t="shared" si="52"/>
        <v>72923063</v>
      </c>
      <c r="AV64" s="27">
        <f t="shared" si="33"/>
        <v>874275399</v>
      </c>
      <c r="AW64" s="57">
        <f t="shared" si="34"/>
        <v>0</v>
      </c>
      <c r="AY64" s="28">
        <v>59</v>
      </c>
      <c r="AZ64" s="29">
        <f t="shared" si="66"/>
        <v>65130613</v>
      </c>
      <c r="BA64" s="29">
        <f t="shared" si="67"/>
        <v>658542864</v>
      </c>
      <c r="BB64" s="29">
        <f t="shared" si="53"/>
        <v>65854286</v>
      </c>
      <c r="BC64" s="27">
        <f t="shared" si="35"/>
        <v>789527763</v>
      </c>
      <c r="BD64" s="57">
        <f t="shared" si="36"/>
        <v>0</v>
      </c>
      <c r="BF64" s="28">
        <v>59</v>
      </c>
      <c r="BG64" s="29">
        <f t="shared" si="68"/>
        <v>65130613</v>
      </c>
      <c r="BH64" s="29">
        <f t="shared" si="69"/>
        <v>658542864</v>
      </c>
      <c r="BI64" s="29">
        <f t="shared" si="54"/>
        <v>65854286</v>
      </c>
      <c r="BJ64" s="27">
        <f t="shared" si="37"/>
        <v>789527763</v>
      </c>
      <c r="BK64" s="57">
        <f t="shared" si="38"/>
        <v>0</v>
      </c>
      <c r="BM64" s="28">
        <v>59</v>
      </c>
      <c r="BN64" s="29">
        <f t="shared" si="70"/>
        <v>65130613</v>
      </c>
      <c r="BO64" s="29">
        <f t="shared" si="71"/>
        <v>658542864</v>
      </c>
      <c r="BP64" s="29">
        <f t="shared" si="55"/>
        <v>65854286</v>
      </c>
      <c r="BQ64" s="27">
        <f t="shared" si="39"/>
        <v>789527763</v>
      </c>
      <c r="BR64" s="57">
        <f t="shared" si="40"/>
        <v>0</v>
      </c>
      <c r="BT64" s="28">
        <v>59</v>
      </c>
      <c r="BU64" s="29">
        <f t="shared" si="72"/>
        <v>65130613</v>
      </c>
      <c r="BV64" s="29">
        <f t="shared" si="73"/>
        <v>658542864</v>
      </c>
      <c r="BW64" s="29">
        <f t="shared" si="56"/>
        <v>65854286</v>
      </c>
      <c r="BX64" s="27">
        <f t="shared" si="41"/>
        <v>789527763</v>
      </c>
      <c r="BY64" s="57">
        <f t="shared" si="42"/>
        <v>0</v>
      </c>
      <c r="CA64" s="28">
        <v>59</v>
      </c>
      <c r="CB64" s="29">
        <f t="shared" si="74"/>
        <v>65130613</v>
      </c>
      <c r="CC64" s="29">
        <f t="shared" si="75"/>
        <v>658542864</v>
      </c>
      <c r="CD64" s="29">
        <f t="shared" si="57"/>
        <v>65854286</v>
      </c>
      <c r="CE64" s="27">
        <f t="shared" si="43"/>
        <v>789527763</v>
      </c>
      <c r="CF64" s="57">
        <f t="shared" si="44"/>
        <v>0</v>
      </c>
    </row>
    <row r="65" spans="1:84" ht="15" customHeight="1" x14ac:dyDescent="0.15">
      <c r="A65" s="43">
        <v>60</v>
      </c>
      <c r="B65" s="43"/>
      <c r="C65" s="66" t="s">
        <v>116</v>
      </c>
      <c r="D65" s="72">
        <v>52</v>
      </c>
      <c r="E65" s="72">
        <v>63.245100000000001</v>
      </c>
      <c r="F65" s="73">
        <v>115.24510000000001</v>
      </c>
      <c r="G65" s="74">
        <f t="shared" si="21"/>
        <v>34.861642750000001</v>
      </c>
      <c r="H65" s="31">
        <v>37.568199999999997</v>
      </c>
      <c r="I65" s="65">
        <v>18810000</v>
      </c>
      <c r="J65" s="65">
        <v>190190000</v>
      </c>
      <c r="K65" s="27">
        <f t="shared" si="45"/>
        <v>209000000</v>
      </c>
      <c r="L65" s="27">
        <f t="shared" si="46"/>
        <v>19019000</v>
      </c>
      <c r="M65" s="27">
        <f t="shared" si="47"/>
        <v>228019000</v>
      </c>
      <c r="N65" s="57">
        <f t="shared" si="48"/>
        <v>0</v>
      </c>
      <c r="P65" s="28">
        <v>60</v>
      </c>
      <c r="Q65" s="29">
        <f t="shared" si="22"/>
        <v>18810922</v>
      </c>
      <c r="R65" s="29">
        <f t="shared" si="23"/>
        <v>190199327</v>
      </c>
      <c r="S65" s="29">
        <f t="shared" si="24"/>
        <v>19019933</v>
      </c>
      <c r="T65" s="29">
        <f t="shared" si="25"/>
        <v>228030182</v>
      </c>
      <c r="U65" s="57">
        <f t="shared" si="26"/>
        <v>0</v>
      </c>
      <c r="W65" s="28">
        <v>60</v>
      </c>
      <c r="X65" s="29">
        <f t="shared" si="58"/>
        <v>16987097</v>
      </c>
      <c r="Y65" s="29">
        <f t="shared" si="59"/>
        <v>171758426</v>
      </c>
      <c r="Z65" s="29">
        <f t="shared" si="49"/>
        <v>17175843</v>
      </c>
      <c r="AA65" s="27">
        <f t="shared" si="27"/>
        <v>205921366</v>
      </c>
      <c r="AB65" s="57">
        <f t="shared" si="28"/>
        <v>0</v>
      </c>
      <c r="AD65" s="28">
        <v>60</v>
      </c>
      <c r="AE65" s="29">
        <f t="shared" si="60"/>
        <v>15340052</v>
      </c>
      <c r="AF65" s="29">
        <f t="shared" si="61"/>
        <v>155104971</v>
      </c>
      <c r="AG65" s="29">
        <f t="shared" si="50"/>
        <v>15510497</v>
      </c>
      <c r="AH65" s="27">
        <f t="shared" si="29"/>
        <v>185955520</v>
      </c>
      <c r="AI65" s="57">
        <f t="shared" si="30"/>
        <v>0</v>
      </c>
      <c r="AK65" s="28">
        <v>60</v>
      </c>
      <c r="AL65" s="29">
        <f t="shared" si="62"/>
        <v>13852358</v>
      </c>
      <c r="AM65" s="29">
        <f t="shared" si="63"/>
        <v>140062734</v>
      </c>
      <c r="AN65" s="29">
        <f t="shared" si="51"/>
        <v>14006273</v>
      </c>
      <c r="AO65" s="27">
        <f t="shared" si="31"/>
        <v>167921365</v>
      </c>
      <c r="AP65" s="57">
        <f t="shared" si="32"/>
        <v>0</v>
      </c>
      <c r="AR65" s="28">
        <v>60</v>
      </c>
      <c r="AS65" s="29">
        <f t="shared" si="64"/>
        <v>12509077</v>
      </c>
      <c r="AT65" s="29">
        <f t="shared" si="65"/>
        <v>126480665</v>
      </c>
      <c r="AU65" s="29">
        <f t="shared" si="52"/>
        <v>12648067</v>
      </c>
      <c r="AV65" s="27">
        <f t="shared" si="33"/>
        <v>151637809</v>
      </c>
      <c r="AW65" s="57">
        <f t="shared" si="34"/>
        <v>0</v>
      </c>
      <c r="AY65" s="28">
        <v>60</v>
      </c>
      <c r="AZ65" s="29">
        <f t="shared" si="66"/>
        <v>11296513</v>
      </c>
      <c r="BA65" s="29">
        <f t="shared" si="67"/>
        <v>114220298</v>
      </c>
      <c r="BB65" s="29">
        <f t="shared" si="53"/>
        <v>11422030</v>
      </c>
      <c r="BC65" s="27">
        <f t="shared" si="35"/>
        <v>136938841</v>
      </c>
      <c r="BD65" s="57">
        <f t="shared" si="36"/>
        <v>0</v>
      </c>
      <c r="BF65" s="28">
        <v>60</v>
      </c>
      <c r="BG65" s="29">
        <f t="shared" si="68"/>
        <v>11296513</v>
      </c>
      <c r="BH65" s="29">
        <f t="shared" si="69"/>
        <v>114220298</v>
      </c>
      <c r="BI65" s="29">
        <f t="shared" si="54"/>
        <v>11422030</v>
      </c>
      <c r="BJ65" s="27">
        <f t="shared" si="37"/>
        <v>136938841</v>
      </c>
      <c r="BK65" s="57">
        <f t="shared" si="38"/>
        <v>0</v>
      </c>
      <c r="BM65" s="28">
        <v>60</v>
      </c>
      <c r="BN65" s="29">
        <f t="shared" si="70"/>
        <v>11296513</v>
      </c>
      <c r="BO65" s="29">
        <f t="shared" si="71"/>
        <v>114220298</v>
      </c>
      <c r="BP65" s="29">
        <f t="shared" si="55"/>
        <v>11422030</v>
      </c>
      <c r="BQ65" s="27">
        <f t="shared" si="39"/>
        <v>136938841</v>
      </c>
      <c r="BR65" s="57">
        <f t="shared" si="40"/>
        <v>0</v>
      </c>
      <c r="BT65" s="28">
        <v>60</v>
      </c>
      <c r="BU65" s="29">
        <f t="shared" si="72"/>
        <v>11296513</v>
      </c>
      <c r="BV65" s="29">
        <f t="shared" si="73"/>
        <v>114220298</v>
      </c>
      <c r="BW65" s="29">
        <f t="shared" si="56"/>
        <v>11422030</v>
      </c>
      <c r="BX65" s="27">
        <f t="shared" si="41"/>
        <v>136938841</v>
      </c>
      <c r="BY65" s="57">
        <f t="shared" si="42"/>
        <v>0</v>
      </c>
      <c r="CA65" s="28">
        <v>60</v>
      </c>
      <c r="CB65" s="29">
        <f t="shared" si="74"/>
        <v>11296513</v>
      </c>
      <c r="CC65" s="29">
        <f t="shared" si="75"/>
        <v>114220298</v>
      </c>
      <c r="CD65" s="29">
        <f t="shared" si="57"/>
        <v>11422030</v>
      </c>
      <c r="CE65" s="27">
        <f t="shared" si="43"/>
        <v>136938841</v>
      </c>
      <c r="CF65" s="57">
        <f t="shared" si="44"/>
        <v>0</v>
      </c>
    </row>
    <row r="66" spans="1:84" ht="15" customHeight="1" x14ac:dyDescent="0.15">
      <c r="A66" s="43">
        <v>61</v>
      </c>
      <c r="B66" s="43"/>
      <c r="C66" s="66" t="s">
        <v>117</v>
      </c>
      <c r="D66" s="72">
        <v>52</v>
      </c>
      <c r="E66" s="72">
        <v>63.245100000000001</v>
      </c>
      <c r="F66" s="73">
        <v>115.24510000000001</v>
      </c>
      <c r="G66" s="74">
        <f t="shared" si="21"/>
        <v>34.861642750000001</v>
      </c>
      <c r="H66" s="31">
        <v>37.568199999999997</v>
      </c>
      <c r="I66" s="65">
        <v>18810000</v>
      </c>
      <c r="J66" s="65">
        <v>190190000</v>
      </c>
      <c r="K66" s="27">
        <f t="shared" si="45"/>
        <v>209000000</v>
      </c>
      <c r="L66" s="27">
        <f>ROUND(J66*0.1,0)</f>
        <v>19019000</v>
      </c>
      <c r="M66" s="27">
        <f t="shared" si="47"/>
        <v>228019000</v>
      </c>
      <c r="N66" s="57">
        <f t="shared" si="48"/>
        <v>0</v>
      </c>
      <c r="P66" s="28">
        <v>61</v>
      </c>
      <c r="Q66" s="29">
        <f t="shared" si="22"/>
        <v>18810922</v>
      </c>
      <c r="R66" s="29">
        <f t="shared" si="23"/>
        <v>190199327</v>
      </c>
      <c r="S66" s="29">
        <f t="shared" si="24"/>
        <v>19019933</v>
      </c>
      <c r="T66" s="29">
        <f t="shared" si="25"/>
        <v>228030182</v>
      </c>
      <c r="U66" s="57">
        <f t="shared" si="26"/>
        <v>0</v>
      </c>
      <c r="W66" s="28">
        <v>61</v>
      </c>
      <c r="X66" s="29">
        <f t="shared" si="58"/>
        <v>16987097</v>
      </c>
      <c r="Y66" s="29">
        <f t="shared" si="59"/>
        <v>171758426</v>
      </c>
      <c r="Z66" s="29">
        <f t="shared" si="49"/>
        <v>17175843</v>
      </c>
      <c r="AA66" s="27">
        <f t="shared" si="27"/>
        <v>205921366</v>
      </c>
      <c r="AB66" s="57">
        <f t="shared" si="28"/>
        <v>0</v>
      </c>
      <c r="AD66" s="28">
        <v>61</v>
      </c>
      <c r="AE66" s="29">
        <f t="shared" si="60"/>
        <v>15340052</v>
      </c>
      <c r="AF66" s="29">
        <f t="shared" si="61"/>
        <v>155104971</v>
      </c>
      <c r="AG66" s="29">
        <f t="shared" si="50"/>
        <v>15510497</v>
      </c>
      <c r="AH66" s="27">
        <f t="shared" si="29"/>
        <v>185955520</v>
      </c>
      <c r="AI66" s="57">
        <f t="shared" si="30"/>
        <v>0</v>
      </c>
      <c r="AK66" s="28">
        <v>61</v>
      </c>
      <c r="AL66" s="29">
        <f t="shared" si="62"/>
        <v>13852358</v>
      </c>
      <c r="AM66" s="29">
        <f t="shared" si="63"/>
        <v>140062734</v>
      </c>
      <c r="AN66" s="29">
        <f t="shared" si="51"/>
        <v>14006273</v>
      </c>
      <c r="AO66" s="27">
        <f t="shared" si="31"/>
        <v>167921365</v>
      </c>
      <c r="AP66" s="57">
        <f t="shared" si="32"/>
        <v>0</v>
      </c>
      <c r="AR66" s="28">
        <v>61</v>
      </c>
      <c r="AS66" s="29">
        <f t="shared" si="64"/>
        <v>12509077</v>
      </c>
      <c r="AT66" s="29">
        <f t="shared" si="65"/>
        <v>126480665</v>
      </c>
      <c r="AU66" s="29">
        <f t="shared" si="52"/>
        <v>12648067</v>
      </c>
      <c r="AV66" s="27">
        <f t="shared" si="33"/>
        <v>151637809</v>
      </c>
      <c r="AW66" s="57">
        <f t="shared" si="34"/>
        <v>0</v>
      </c>
      <c r="AY66" s="28">
        <v>61</v>
      </c>
      <c r="AZ66" s="29">
        <f t="shared" si="66"/>
        <v>11296513</v>
      </c>
      <c r="BA66" s="29">
        <f t="shared" si="67"/>
        <v>114220298</v>
      </c>
      <c r="BB66" s="29">
        <f t="shared" si="53"/>
        <v>11422030</v>
      </c>
      <c r="BC66" s="27">
        <f t="shared" si="35"/>
        <v>136938841</v>
      </c>
      <c r="BD66" s="57">
        <f t="shared" si="36"/>
        <v>0</v>
      </c>
      <c r="BF66" s="28">
        <v>61</v>
      </c>
      <c r="BG66" s="29">
        <f t="shared" si="68"/>
        <v>11296513</v>
      </c>
      <c r="BH66" s="29">
        <f t="shared" si="69"/>
        <v>114220298</v>
      </c>
      <c r="BI66" s="29">
        <f t="shared" si="54"/>
        <v>11422030</v>
      </c>
      <c r="BJ66" s="27">
        <f t="shared" si="37"/>
        <v>136938841</v>
      </c>
      <c r="BK66" s="57">
        <f t="shared" si="38"/>
        <v>0</v>
      </c>
      <c r="BM66" s="28">
        <v>61</v>
      </c>
      <c r="BN66" s="29">
        <f t="shared" si="70"/>
        <v>11296513</v>
      </c>
      <c r="BO66" s="29">
        <f t="shared" si="71"/>
        <v>114220298</v>
      </c>
      <c r="BP66" s="29">
        <f t="shared" si="55"/>
        <v>11422030</v>
      </c>
      <c r="BQ66" s="27">
        <f t="shared" si="39"/>
        <v>136938841</v>
      </c>
      <c r="BR66" s="57">
        <f t="shared" si="40"/>
        <v>0</v>
      </c>
      <c r="BT66" s="28">
        <v>61</v>
      </c>
      <c r="BU66" s="29">
        <f t="shared" si="72"/>
        <v>11296513</v>
      </c>
      <c r="BV66" s="29">
        <f t="shared" si="73"/>
        <v>114220298</v>
      </c>
      <c r="BW66" s="29">
        <f t="shared" si="56"/>
        <v>11422030</v>
      </c>
      <c r="BX66" s="27">
        <f t="shared" si="41"/>
        <v>136938841</v>
      </c>
      <c r="BY66" s="57">
        <f t="shared" si="42"/>
        <v>0</v>
      </c>
      <c r="CA66" s="28">
        <v>61</v>
      </c>
      <c r="CB66" s="29">
        <f t="shared" si="74"/>
        <v>11296513</v>
      </c>
      <c r="CC66" s="29">
        <f t="shared" si="75"/>
        <v>114220298</v>
      </c>
      <c r="CD66" s="29">
        <f t="shared" si="57"/>
        <v>11422030</v>
      </c>
      <c r="CE66" s="27">
        <f t="shared" si="43"/>
        <v>136938841</v>
      </c>
      <c r="CF66" s="57">
        <f t="shared" si="44"/>
        <v>0</v>
      </c>
    </row>
    <row r="67" spans="1:84" ht="15" customHeight="1" x14ac:dyDescent="0.15">
      <c r="A67" s="43">
        <v>62</v>
      </c>
      <c r="B67" s="43"/>
      <c r="C67" s="66" t="s">
        <v>144</v>
      </c>
      <c r="D67" s="72">
        <v>62.4</v>
      </c>
      <c r="E67" s="72">
        <v>75.894199999999998</v>
      </c>
      <c r="F67" s="73">
        <v>138.29419999999999</v>
      </c>
      <c r="G67" s="74">
        <f t="shared" si="21"/>
        <v>41.833995499999993</v>
      </c>
      <c r="H67" s="31">
        <v>45.081800000000001</v>
      </c>
      <c r="I67" s="65">
        <v>22590000</v>
      </c>
      <c r="J67" s="65">
        <v>228410000</v>
      </c>
      <c r="K67" s="27">
        <f t="shared" si="45"/>
        <v>251000000</v>
      </c>
      <c r="L67" s="27">
        <f t="shared" si="46"/>
        <v>22841000</v>
      </c>
      <c r="M67" s="27">
        <f t="shared" si="47"/>
        <v>273841000</v>
      </c>
      <c r="N67" s="57">
        <f t="shared" si="48"/>
        <v>0</v>
      </c>
      <c r="P67" s="28">
        <v>62</v>
      </c>
      <c r="Q67" s="29">
        <f t="shared" si="22"/>
        <v>22591108</v>
      </c>
      <c r="R67" s="29">
        <f t="shared" si="23"/>
        <v>228421202</v>
      </c>
      <c r="S67" s="29">
        <f t="shared" si="24"/>
        <v>22842120</v>
      </c>
      <c r="T67" s="29">
        <f t="shared" si="25"/>
        <v>273854430</v>
      </c>
      <c r="U67" s="57">
        <f t="shared" si="26"/>
        <v>0</v>
      </c>
      <c r="W67" s="28">
        <v>62</v>
      </c>
      <c r="X67" s="29">
        <f t="shared" si="58"/>
        <v>20400772</v>
      </c>
      <c r="Y67" s="29">
        <f t="shared" si="59"/>
        <v>206274474</v>
      </c>
      <c r="Z67" s="29">
        <f t="shared" si="49"/>
        <v>20627447</v>
      </c>
      <c r="AA67" s="27">
        <f t="shared" si="27"/>
        <v>247302693</v>
      </c>
      <c r="AB67" s="57">
        <f t="shared" si="28"/>
        <v>0</v>
      </c>
      <c r="AD67" s="28">
        <v>62</v>
      </c>
      <c r="AE67" s="29">
        <f t="shared" si="60"/>
        <v>18422742</v>
      </c>
      <c r="AF67" s="29">
        <f t="shared" si="61"/>
        <v>186274391</v>
      </c>
      <c r="AG67" s="29">
        <f t="shared" si="50"/>
        <v>18627439</v>
      </c>
      <c r="AH67" s="27">
        <f t="shared" si="29"/>
        <v>223324572</v>
      </c>
      <c r="AI67" s="57">
        <f t="shared" si="30"/>
        <v>0</v>
      </c>
      <c r="AK67" s="28">
        <v>62</v>
      </c>
      <c r="AL67" s="29">
        <f t="shared" si="62"/>
        <v>16636086</v>
      </c>
      <c r="AM67" s="29">
        <f t="shared" si="63"/>
        <v>168209313</v>
      </c>
      <c r="AN67" s="29">
        <f t="shared" si="51"/>
        <v>16820931</v>
      </c>
      <c r="AO67" s="27">
        <f t="shared" si="31"/>
        <v>201666330</v>
      </c>
      <c r="AP67" s="57">
        <f t="shared" si="32"/>
        <v>0</v>
      </c>
      <c r="AR67" s="28">
        <v>62</v>
      </c>
      <c r="AS67" s="29">
        <f t="shared" si="64"/>
        <v>15022862</v>
      </c>
      <c r="AT67" s="29">
        <f t="shared" si="65"/>
        <v>151897832</v>
      </c>
      <c r="AU67" s="29">
        <f t="shared" si="52"/>
        <v>15189783</v>
      </c>
      <c r="AV67" s="27">
        <f t="shared" si="33"/>
        <v>182110477</v>
      </c>
      <c r="AW67" s="57">
        <f t="shared" si="34"/>
        <v>0</v>
      </c>
      <c r="AY67" s="28">
        <v>62</v>
      </c>
      <c r="AZ67" s="29">
        <f t="shared" si="66"/>
        <v>13566626</v>
      </c>
      <c r="BA67" s="29">
        <f t="shared" si="67"/>
        <v>137173659</v>
      </c>
      <c r="BB67" s="29">
        <f t="shared" si="53"/>
        <v>13717366</v>
      </c>
      <c r="BC67" s="27">
        <f t="shared" si="35"/>
        <v>164457651</v>
      </c>
      <c r="BD67" s="57">
        <f t="shared" si="36"/>
        <v>0</v>
      </c>
      <c r="BF67" s="28">
        <v>62</v>
      </c>
      <c r="BG67" s="29">
        <f t="shared" si="68"/>
        <v>13566626</v>
      </c>
      <c r="BH67" s="29">
        <f t="shared" si="69"/>
        <v>137173659</v>
      </c>
      <c r="BI67" s="29">
        <f t="shared" si="54"/>
        <v>13717366</v>
      </c>
      <c r="BJ67" s="27">
        <f t="shared" si="37"/>
        <v>164457651</v>
      </c>
      <c r="BK67" s="57">
        <f t="shared" si="38"/>
        <v>0</v>
      </c>
      <c r="BM67" s="28">
        <v>62</v>
      </c>
      <c r="BN67" s="29">
        <f t="shared" si="70"/>
        <v>13566626</v>
      </c>
      <c r="BO67" s="29">
        <f t="shared" si="71"/>
        <v>137173659</v>
      </c>
      <c r="BP67" s="29">
        <f t="shared" si="55"/>
        <v>13717366</v>
      </c>
      <c r="BQ67" s="27">
        <f t="shared" si="39"/>
        <v>164457651</v>
      </c>
      <c r="BR67" s="57">
        <f t="shared" si="40"/>
        <v>0</v>
      </c>
      <c r="BT67" s="28">
        <v>62</v>
      </c>
      <c r="BU67" s="29">
        <f t="shared" si="72"/>
        <v>13566626</v>
      </c>
      <c r="BV67" s="29">
        <f t="shared" si="73"/>
        <v>137173659</v>
      </c>
      <c r="BW67" s="29">
        <f t="shared" si="56"/>
        <v>13717366</v>
      </c>
      <c r="BX67" s="27">
        <f t="shared" si="41"/>
        <v>164457651</v>
      </c>
      <c r="BY67" s="57">
        <f t="shared" si="42"/>
        <v>0</v>
      </c>
      <c r="CA67" s="28">
        <v>62</v>
      </c>
      <c r="CB67" s="29">
        <f t="shared" si="74"/>
        <v>13566626</v>
      </c>
      <c r="CC67" s="29">
        <f t="shared" si="75"/>
        <v>137173659</v>
      </c>
      <c r="CD67" s="29">
        <f t="shared" si="57"/>
        <v>13717366</v>
      </c>
      <c r="CE67" s="27">
        <f t="shared" si="43"/>
        <v>164457651</v>
      </c>
      <c r="CF67" s="57">
        <f t="shared" si="44"/>
        <v>0</v>
      </c>
    </row>
    <row r="68" spans="1:84" ht="15" customHeight="1" x14ac:dyDescent="0.15">
      <c r="A68" s="43">
        <v>63</v>
      </c>
      <c r="B68" s="43"/>
      <c r="C68" s="66" t="s">
        <v>145</v>
      </c>
      <c r="D68" s="72">
        <v>62.4</v>
      </c>
      <c r="E68" s="72">
        <v>75.894199999999998</v>
      </c>
      <c r="F68" s="73">
        <v>138.29419999999999</v>
      </c>
      <c r="G68" s="74">
        <f t="shared" si="21"/>
        <v>41.833995499999993</v>
      </c>
      <c r="H68" s="31">
        <v>45.081800000000001</v>
      </c>
      <c r="I68" s="65">
        <v>22590000</v>
      </c>
      <c r="J68" s="65">
        <v>228410000</v>
      </c>
      <c r="K68" s="27">
        <f t="shared" si="45"/>
        <v>251000000</v>
      </c>
      <c r="L68" s="27">
        <f t="shared" si="46"/>
        <v>22841000</v>
      </c>
      <c r="M68" s="27">
        <f t="shared" si="47"/>
        <v>273841000</v>
      </c>
      <c r="N68" s="57">
        <f t="shared" si="48"/>
        <v>0</v>
      </c>
      <c r="P68" s="28">
        <v>63</v>
      </c>
      <c r="Q68" s="29">
        <f t="shared" si="22"/>
        <v>22591108</v>
      </c>
      <c r="R68" s="29">
        <f t="shared" si="23"/>
        <v>228421202</v>
      </c>
      <c r="S68" s="29">
        <f t="shared" si="24"/>
        <v>22842120</v>
      </c>
      <c r="T68" s="29">
        <f t="shared" si="25"/>
        <v>273854430</v>
      </c>
      <c r="U68" s="57">
        <f t="shared" si="26"/>
        <v>0</v>
      </c>
      <c r="W68" s="28">
        <v>63</v>
      </c>
      <c r="X68" s="29">
        <f t="shared" si="58"/>
        <v>20400772</v>
      </c>
      <c r="Y68" s="29">
        <f t="shared" si="59"/>
        <v>206274474</v>
      </c>
      <c r="Z68" s="29">
        <f t="shared" si="49"/>
        <v>20627447</v>
      </c>
      <c r="AA68" s="27">
        <f t="shared" si="27"/>
        <v>247302693</v>
      </c>
      <c r="AB68" s="57">
        <f t="shared" si="28"/>
        <v>0</v>
      </c>
      <c r="AD68" s="28">
        <v>63</v>
      </c>
      <c r="AE68" s="29">
        <f t="shared" si="60"/>
        <v>18422742</v>
      </c>
      <c r="AF68" s="29">
        <f t="shared" si="61"/>
        <v>186274391</v>
      </c>
      <c r="AG68" s="29">
        <f t="shared" si="50"/>
        <v>18627439</v>
      </c>
      <c r="AH68" s="27">
        <f t="shared" si="29"/>
        <v>223324572</v>
      </c>
      <c r="AI68" s="57">
        <f t="shared" si="30"/>
        <v>0</v>
      </c>
      <c r="AK68" s="28">
        <v>63</v>
      </c>
      <c r="AL68" s="29">
        <f t="shared" si="62"/>
        <v>16636086</v>
      </c>
      <c r="AM68" s="29">
        <f t="shared" si="63"/>
        <v>168209313</v>
      </c>
      <c r="AN68" s="29">
        <f t="shared" si="51"/>
        <v>16820931</v>
      </c>
      <c r="AO68" s="27">
        <f t="shared" si="31"/>
        <v>201666330</v>
      </c>
      <c r="AP68" s="57">
        <f t="shared" si="32"/>
        <v>0</v>
      </c>
      <c r="AR68" s="28">
        <v>63</v>
      </c>
      <c r="AS68" s="29">
        <f t="shared" si="64"/>
        <v>15022862</v>
      </c>
      <c r="AT68" s="29">
        <f t="shared" si="65"/>
        <v>151897832</v>
      </c>
      <c r="AU68" s="29">
        <f t="shared" si="52"/>
        <v>15189783</v>
      </c>
      <c r="AV68" s="27">
        <f t="shared" si="33"/>
        <v>182110477</v>
      </c>
      <c r="AW68" s="57">
        <f t="shared" si="34"/>
        <v>0</v>
      </c>
      <c r="AY68" s="28">
        <v>63</v>
      </c>
      <c r="AZ68" s="29">
        <f t="shared" si="66"/>
        <v>13566626</v>
      </c>
      <c r="BA68" s="29">
        <f t="shared" si="67"/>
        <v>137173659</v>
      </c>
      <c r="BB68" s="29">
        <f t="shared" si="53"/>
        <v>13717366</v>
      </c>
      <c r="BC68" s="27">
        <f t="shared" si="35"/>
        <v>164457651</v>
      </c>
      <c r="BD68" s="57">
        <f t="shared" si="36"/>
        <v>0</v>
      </c>
      <c r="BF68" s="28">
        <v>63</v>
      </c>
      <c r="BG68" s="29">
        <f t="shared" si="68"/>
        <v>13566626</v>
      </c>
      <c r="BH68" s="29">
        <f t="shared" si="69"/>
        <v>137173659</v>
      </c>
      <c r="BI68" s="29">
        <f t="shared" si="54"/>
        <v>13717366</v>
      </c>
      <c r="BJ68" s="27">
        <f t="shared" si="37"/>
        <v>164457651</v>
      </c>
      <c r="BK68" s="57">
        <f t="shared" si="38"/>
        <v>0</v>
      </c>
      <c r="BM68" s="28">
        <v>63</v>
      </c>
      <c r="BN68" s="29">
        <f t="shared" si="70"/>
        <v>13566626</v>
      </c>
      <c r="BO68" s="29">
        <f t="shared" si="71"/>
        <v>137173659</v>
      </c>
      <c r="BP68" s="29">
        <f>ROUND(BO68*0.1,0)</f>
        <v>13717366</v>
      </c>
      <c r="BQ68" s="27">
        <f t="shared" si="39"/>
        <v>164457651</v>
      </c>
      <c r="BR68" s="57">
        <f t="shared" si="40"/>
        <v>0</v>
      </c>
      <c r="BT68" s="28">
        <v>63</v>
      </c>
      <c r="BU68" s="29">
        <f t="shared" si="72"/>
        <v>13566626</v>
      </c>
      <c r="BV68" s="29">
        <f t="shared" si="73"/>
        <v>137173659</v>
      </c>
      <c r="BW68" s="29">
        <f t="shared" si="56"/>
        <v>13717366</v>
      </c>
      <c r="BX68" s="27">
        <f t="shared" si="41"/>
        <v>164457651</v>
      </c>
      <c r="BY68" s="57">
        <f t="shared" si="42"/>
        <v>0</v>
      </c>
      <c r="CA68" s="28">
        <v>63</v>
      </c>
      <c r="CB68" s="29">
        <f t="shared" si="74"/>
        <v>13566626</v>
      </c>
      <c r="CC68" s="29">
        <f t="shared" si="75"/>
        <v>137173659</v>
      </c>
      <c r="CD68" s="29">
        <f t="shared" si="57"/>
        <v>13717366</v>
      </c>
      <c r="CE68" s="27">
        <f t="shared" si="43"/>
        <v>164457651</v>
      </c>
      <c r="CF68" s="57">
        <f t="shared" si="44"/>
        <v>0</v>
      </c>
    </row>
    <row r="69" spans="1:84" ht="15" customHeight="1" x14ac:dyDescent="0.15">
      <c r="A69" s="43">
        <v>64</v>
      </c>
      <c r="B69" s="43"/>
      <c r="C69" s="66" t="s">
        <v>118</v>
      </c>
      <c r="D69" s="72">
        <v>62.4</v>
      </c>
      <c r="E69" s="72">
        <v>75.894199999999998</v>
      </c>
      <c r="F69" s="73">
        <v>138.29419999999999</v>
      </c>
      <c r="G69" s="74">
        <f t="shared" si="21"/>
        <v>41.833995499999993</v>
      </c>
      <c r="H69" s="31">
        <v>45.081800000000001</v>
      </c>
      <c r="I69" s="65">
        <v>22590000</v>
      </c>
      <c r="J69" s="65">
        <v>228410000</v>
      </c>
      <c r="K69" s="27">
        <f t="shared" si="45"/>
        <v>251000000</v>
      </c>
      <c r="L69" s="27">
        <f t="shared" si="46"/>
        <v>22841000</v>
      </c>
      <c r="M69" s="27">
        <f t="shared" si="47"/>
        <v>273841000</v>
      </c>
      <c r="N69" s="57">
        <f t="shared" si="48"/>
        <v>0</v>
      </c>
      <c r="P69" s="28">
        <v>64</v>
      </c>
      <c r="Q69" s="29">
        <f t="shared" si="22"/>
        <v>22591108</v>
      </c>
      <c r="R69" s="29">
        <f t="shared" si="23"/>
        <v>228421202</v>
      </c>
      <c r="S69" s="29">
        <f t="shared" si="24"/>
        <v>22842120</v>
      </c>
      <c r="T69" s="29">
        <f t="shared" si="25"/>
        <v>273854430</v>
      </c>
      <c r="U69" s="57">
        <f t="shared" si="26"/>
        <v>0</v>
      </c>
      <c r="W69" s="28">
        <v>64</v>
      </c>
      <c r="X69" s="29">
        <f t="shared" si="58"/>
        <v>20400772</v>
      </c>
      <c r="Y69" s="29">
        <f t="shared" si="59"/>
        <v>206274474</v>
      </c>
      <c r="Z69" s="29">
        <f t="shared" si="49"/>
        <v>20627447</v>
      </c>
      <c r="AA69" s="27">
        <f t="shared" si="27"/>
        <v>247302693</v>
      </c>
      <c r="AB69" s="57">
        <f t="shared" si="28"/>
        <v>0</v>
      </c>
      <c r="AD69" s="28">
        <v>64</v>
      </c>
      <c r="AE69" s="29">
        <f t="shared" si="60"/>
        <v>18422742</v>
      </c>
      <c r="AF69" s="29">
        <f t="shared" si="61"/>
        <v>186274391</v>
      </c>
      <c r="AG69" s="29">
        <f t="shared" si="50"/>
        <v>18627439</v>
      </c>
      <c r="AH69" s="27">
        <f t="shared" si="29"/>
        <v>223324572</v>
      </c>
      <c r="AI69" s="57">
        <f t="shared" si="30"/>
        <v>0</v>
      </c>
      <c r="AK69" s="28">
        <v>64</v>
      </c>
      <c r="AL69" s="29">
        <f t="shared" si="62"/>
        <v>16636086</v>
      </c>
      <c r="AM69" s="29">
        <f t="shared" si="63"/>
        <v>168209313</v>
      </c>
      <c r="AN69" s="29">
        <f t="shared" si="51"/>
        <v>16820931</v>
      </c>
      <c r="AO69" s="27">
        <f t="shared" si="31"/>
        <v>201666330</v>
      </c>
      <c r="AP69" s="57">
        <f t="shared" si="32"/>
        <v>0</v>
      </c>
      <c r="AR69" s="28">
        <v>64</v>
      </c>
      <c r="AS69" s="29">
        <f t="shared" si="64"/>
        <v>15022862</v>
      </c>
      <c r="AT69" s="29">
        <f t="shared" si="65"/>
        <v>151897832</v>
      </c>
      <c r="AU69" s="29">
        <f t="shared" si="52"/>
        <v>15189783</v>
      </c>
      <c r="AV69" s="27">
        <f t="shared" si="33"/>
        <v>182110477</v>
      </c>
      <c r="AW69" s="57">
        <f t="shared" si="34"/>
        <v>0</v>
      </c>
      <c r="AY69" s="28">
        <v>64</v>
      </c>
      <c r="AZ69" s="29">
        <f t="shared" si="66"/>
        <v>13566626</v>
      </c>
      <c r="BA69" s="29">
        <f t="shared" si="67"/>
        <v>137173659</v>
      </c>
      <c r="BB69" s="29">
        <f t="shared" si="53"/>
        <v>13717366</v>
      </c>
      <c r="BC69" s="27">
        <f t="shared" si="35"/>
        <v>164457651</v>
      </c>
      <c r="BD69" s="57">
        <f t="shared" si="36"/>
        <v>0</v>
      </c>
      <c r="BF69" s="28">
        <v>64</v>
      </c>
      <c r="BG69" s="29">
        <f t="shared" si="68"/>
        <v>13566626</v>
      </c>
      <c r="BH69" s="29">
        <f t="shared" si="69"/>
        <v>137173659</v>
      </c>
      <c r="BI69" s="29">
        <f t="shared" si="54"/>
        <v>13717366</v>
      </c>
      <c r="BJ69" s="27">
        <f t="shared" si="37"/>
        <v>164457651</v>
      </c>
      <c r="BK69" s="57">
        <f t="shared" si="38"/>
        <v>0</v>
      </c>
      <c r="BM69" s="28">
        <v>64</v>
      </c>
      <c r="BN69" s="29">
        <f t="shared" si="70"/>
        <v>13566626</v>
      </c>
      <c r="BO69" s="29">
        <f t="shared" si="71"/>
        <v>137173659</v>
      </c>
      <c r="BP69" s="29">
        <f t="shared" si="55"/>
        <v>13717366</v>
      </c>
      <c r="BQ69" s="27">
        <f t="shared" si="39"/>
        <v>164457651</v>
      </c>
      <c r="BR69" s="57">
        <f t="shared" si="40"/>
        <v>0</v>
      </c>
      <c r="BT69" s="28">
        <v>64</v>
      </c>
      <c r="BU69" s="29">
        <f t="shared" si="72"/>
        <v>13566626</v>
      </c>
      <c r="BV69" s="29">
        <f t="shared" si="73"/>
        <v>137173659</v>
      </c>
      <c r="BW69" s="29">
        <f t="shared" si="56"/>
        <v>13717366</v>
      </c>
      <c r="BX69" s="27">
        <f t="shared" si="41"/>
        <v>164457651</v>
      </c>
      <c r="BY69" s="57">
        <f t="shared" si="42"/>
        <v>0</v>
      </c>
      <c r="CA69" s="28">
        <v>64</v>
      </c>
      <c r="CB69" s="29">
        <f t="shared" si="74"/>
        <v>13566626</v>
      </c>
      <c r="CC69" s="29">
        <f t="shared" si="75"/>
        <v>137173659</v>
      </c>
      <c r="CD69" s="29">
        <f t="shared" si="57"/>
        <v>13717366</v>
      </c>
      <c r="CE69" s="27">
        <f t="shared" si="43"/>
        <v>164457651</v>
      </c>
      <c r="CF69" s="57">
        <f t="shared" si="44"/>
        <v>0</v>
      </c>
    </row>
    <row r="70" spans="1:84" ht="15" customHeight="1" x14ac:dyDescent="0.15">
      <c r="A70" s="43">
        <v>65</v>
      </c>
      <c r="B70" s="43"/>
      <c r="C70" s="66" t="s">
        <v>119</v>
      </c>
      <c r="D70" s="72">
        <v>38.4</v>
      </c>
      <c r="E70" s="72">
        <v>46.704099999999997</v>
      </c>
      <c r="F70" s="73">
        <v>85.104099999999988</v>
      </c>
      <c r="G70" s="74">
        <f t="shared" si="21"/>
        <v>25.743990249999996</v>
      </c>
      <c r="H70" s="31">
        <v>27.742599999999999</v>
      </c>
      <c r="I70" s="65">
        <v>13860000</v>
      </c>
      <c r="J70" s="65">
        <v>140140000</v>
      </c>
      <c r="K70" s="27">
        <f t="shared" si="45"/>
        <v>154000000</v>
      </c>
      <c r="L70" s="27">
        <f t="shared" si="46"/>
        <v>14014000</v>
      </c>
      <c r="M70" s="27">
        <f t="shared" si="47"/>
        <v>168014000</v>
      </c>
      <c r="N70" s="57">
        <f t="shared" si="48"/>
        <v>0</v>
      </c>
      <c r="P70" s="28">
        <v>65</v>
      </c>
      <c r="Q70" s="29">
        <f t="shared" si="22"/>
        <v>13860680</v>
      </c>
      <c r="R70" s="29">
        <f t="shared" si="23"/>
        <v>140146873</v>
      </c>
      <c r="S70" s="29">
        <f t="shared" si="24"/>
        <v>14014687</v>
      </c>
      <c r="T70" s="29">
        <f t="shared" si="25"/>
        <v>168022240</v>
      </c>
      <c r="U70" s="57">
        <f t="shared" si="26"/>
        <v>0</v>
      </c>
      <c r="W70" s="28">
        <v>65</v>
      </c>
      <c r="X70" s="29">
        <f t="shared" ref="X70:X92" si="76">ROUND(I70/$I$95*$X$97,0)</f>
        <v>12516808</v>
      </c>
      <c r="Y70" s="29">
        <f t="shared" ref="Y70:Y92" si="77">ROUND(J70/$J$95*$Y$97,0)</f>
        <v>126558841</v>
      </c>
      <c r="Z70" s="29">
        <f t="shared" si="49"/>
        <v>12655884</v>
      </c>
      <c r="AA70" s="27">
        <f t="shared" si="27"/>
        <v>151731533</v>
      </c>
      <c r="AB70" s="57">
        <f t="shared" si="28"/>
        <v>0</v>
      </c>
      <c r="AD70" s="28">
        <v>65</v>
      </c>
      <c r="AE70" s="29">
        <f t="shared" ref="AE70:AE92" si="78">ROUND(I70/$I$95*$AE$97,0)</f>
        <v>11303196</v>
      </c>
      <c r="AF70" s="29">
        <f t="shared" ref="AF70:AF92" si="79">ROUND(J70/$J$95*$AF$97,0)</f>
        <v>114287873</v>
      </c>
      <c r="AG70" s="29">
        <f t="shared" si="50"/>
        <v>11428787</v>
      </c>
      <c r="AH70" s="27">
        <f t="shared" si="29"/>
        <v>137019856</v>
      </c>
      <c r="AI70" s="57">
        <f t="shared" si="30"/>
        <v>0</v>
      </c>
      <c r="AK70" s="28">
        <v>65</v>
      </c>
      <c r="AL70" s="29">
        <f t="shared" ref="AL70:AL92" si="80">ROUND(I70/$I$95*$AL$97,0)</f>
        <v>10207001</v>
      </c>
      <c r="AM70" s="29">
        <f t="shared" ref="AM70:AM92" si="81">ROUND(J70/$J$95*$AM$97,0)</f>
        <v>103204120</v>
      </c>
      <c r="AN70" s="29">
        <f t="shared" si="51"/>
        <v>10320412</v>
      </c>
      <c r="AO70" s="27">
        <f t="shared" si="31"/>
        <v>123731533</v>
      </c>
      <c r="AP70" s="57">
        <f t="shared" si="32"/>
        <v>0</v>
      </c>
      <c r="AR70" s="28">
        <v>65</v>
      </c>
      <c r="AS70" s="29">
        <f t="shared" ref="AS70:AS92" si="82">ROUND(I70/$I$95*$AS$97,0)</f>
        <v>9217214</v>
      </c>
      <c r="AT70" s="29">
        <f t="shared" ref="AT70:AT92" si="83">ROUND(J70/$J$95*$AT$97,0)</f>
        <v>93196279</v>
      </c>
      <c r="AU70" s="29">
        <f t="shared" si="52"/>
        <v>9319628</v>
      </c>
      <c r="AV70" s="27">
        <f t="shared" si="33"/>
        <v>111733121</v>
      </c>
      <c r="AW70" s="57">
        <f t="shared" si="34"/>
        <v>0</v>
      </c>
      <c r="AY70" s="28">
        <v>65</v>
      </c>
      <c r="AZ70" s="29">
        <f t="shared" ref="AZ70:AZ92" si="84">ROUND(I70/$I$95*$AZ$97,0)</f>
        <v>8323746</v>
      </c>
      <c r="BA70" s="29">
        <f t="shared" ref="BA70:BA92" si="85">ROUND(J70/$J$95*$BA$97,0)</f>
        <v>84162325</v>
      </c>
      <c r="BB70" s="29">
        <f t="shared" si="53"/>
        <v>8416233</v>
      </c>
      <c r="BC70" s="27">
        <f t="shared" si="35"/>
        <v>100902304</v>
      </c>
      <c r="BD70" s="57">
        <f t="shared" si="36"/>
        <v>0</v>
      </c>
      <c r="BF70" s="28">
        <v>65</v>
      </c>
      <c r="BG70" s="29">
        <f t="shared" ref="BG70:BG92" si="86">ROUND(I70/$I$95*$BG$97,0)</f>
        <v>8323746</v>
      </c>
      <c r="BH70" s="29">
        <f t="shared" ref="BH70:BH92" si="87">ROUND(J70/$J$95*$BH$97,0)</f>
        <v>84162325</v>
      </c>
      <c r="BI70" s="29">
        <f t="shared" si="54"/>
        <v>8416233</v>
      </c>
      <c r="BJ70" s="27">
        <f t="shared" si="37"/>
        <v>100902304</v>
      </c>
      <c r="BK70" s="57">
        <f t="shared" si="38"/>
        <v>0</v>
      </c>
      <c r="BM70" s="28">
        <v>65</v>
      </c>
      <c r="BN70" s="29">
        <f t="shared" ref="BN70:BN93" si="88">ROUND(I70/$I$95*$BN$97,0)</f>
        <v>8323746</v>
      </c>
      <c r="BO70" s="29">
        <f t="shared" ref="BO70:BO93" si="89">ROUND(J70/$J$95*$BO$97,0)</f>
        <v>84162325</v>
      </c>
      <c r="BP70" s="29">
        <f t="shared" si="55"/>
        <v>8416233</v>
      </c>
      <c r="BQ70" s="27">
        <f t="shared" si="39"/>
        <v>100902304</v>
      </c>
      <c r="BR70" s="57">
        <f t="shared" si="40"/>
        <v>0</v>
      </c>
      <c r="BT70" s="28">
        <v>65</v>
      </c>
      <c r="BU70" s="29">
        <f t="shared" ref="BU70:BU93" si="90">ROUND(I70/$I$95*$BU$97,0)</f>
        <v>8323746</v>
      </c>
      <c r="BV70" s="29">
        <f t="shared" ref="BV70:BV93" si="91">ROUND(J70/$J$95*$BV$97,0)</f>
        <v>84162325</v>
      </c>
      <c r="BW70" s="29">
        <f t="shared" si="56"/>
        <v>8416233</v>
      </c>
      <c r="BX70" s="27">
        <f t="shared" si="41"/>
        <v>100902304</v>
      </c>
      <c r="BY70" s="57">
        <f t="shared" si="42"/>
        <v>0</v>
      </c>
      <c r="CA70" s="28">
        <v>65</v>
      </c>
      <c r="CB70" s="29">
        <f t="shared" ref="CB70:CB93" si="92">ROUND(I70/$I$95*$CB$97,0)</f>
        <v>8323746</v>
      </c>
      <c r="CC70" s="29">
        <f t="shared" ref="CC70:CC93" si="93">ROUND(J70/$J$95*$CC$97,0)</f>
        <v>84162325</v>
      </c>
      <c r="CD70" s="29">
        <f t="shared" si="57"/>
        <v>8416233</v>
      </c>
      <c r="CE70" s="27">
        <f t="shared" si="43"/>
        <v>100902304</v>
      </c>
      <c r="CF70" s="57">
        <f t="shared" si="44"/>
        <v>0</v>
      </c>
    </row>
    <row r="71" spans="1:84" ht="15" customHeight="1" x14ac:dyDescent="0.15">
      <c r="A71" s="43">
        <v>66</v>
      </c>
      <c r="B71" s="43"/>
      <c r="C71" s="66" t="s">
        <v>120</v>
      </c>
      <c r="D71" s="72">
        <v>52</v>
      </c>
      <c r="E71" s="72">
        <v>32.191899999999997</v>
      </c>
      <c r="F71" s="73">
        <v>84.191900000000004</v>
      </c>
      <c r="G71" s="74">
        <f t="shared" ref="G71:G93" si="94">F71*0.3025</f>
        <v>25.468049749999999</v>
      </c>
      <c r="H71" s="31">
        <v>41.416699999999999</v>
      </c>
      <c r="I71" s="65">
        <v>10170000</v>
      </c>
      <c r="J71" s="65">
        <v>102830000</v>
      </c>
      <c r="K71" s="27">
        <f t="shared" si="45"/>
        <v>113000000</v>
      </c>
      <c r="L71" s="27">
        <f t="shared" si="46"/>
        <v>10283000</v>
      </c>
      <c r="M71" s="27">
        <f t="shared" si="47"/>
        <v>123283000</v>
      </c>
      <c r="N71" s="57">
        <f t="shared" si="48"/>
        <v>0</v>
      </c>
      <c r="P71" s="28">
        <v>66</v>
      </c>
      <c r="Q71" s="29">
        <f t="shared" ref="Q71:Q92" si="95">ROUND(I71/$I$95*$Q$97,0)</f>
        <v>10170499</v>
      </c>
      <c r="R71" s="29">
        <f t="shared" ref="R71:R92" si="96">ROUND(J71/$J$95*$R$97,0)</f>
        <v>102835043</v>
      </c>
      <c r="S71" s="29">
        <f t="shared" ref="S71:S92" si="97">ROUND(R71*0.1,0)</f>
        <v>10283504</v>
      </c>
      <c r="T71" s="29">
        <f t="shared" ref="T71:T93" si="98">Q71+R71+S71</f>
        <v>123289046</v>
      </c>
      <c r="U71" s="57">
        <f t="shared" ref="U71:U93" si="99">T71-Q71-R71-S71</f>
        <v>0</v>
      </c>
      <c r="W71" s="28">
        <v>66</v>
      </c>
      <c r="X71" s="29">
        <f t="shared" si="76"/>
        <v>9184411</v>
      </c>
      <c r="Y71" s="29">
        <f t="shared" si="77"/>
        <v>92864604</v>
      </c>
      <c r="Z71" s="29">
        <f t="shared" si="49"/>
        <v>9286460</v>
      </c>
      <c r="AA71" s="27">
        <f t="shared" ref="AA71:AA93" si="100">X71+Y71+Z71</f>
        <v>111335475</v>
      </c>
      <c r="AB71" s="57">
        <f t="shared" ref="AB71:AB93" si="101">AA71-X71-Y71-Z71</f>
        <v>0</v>
      </c>
      <c r="AD71" s="28">
        <v>66</v>
      </c>
      <c r="AE71" s="29">
        <f t="shared" si="78"/>
        <v>8293904</v>
      </c>
      <c r="AF71" s="29">
        <f t="shared" si="79"/>
        <v>83860582</v>
      </c>
      <c r="AG71" s="29">
        <f t="shared" si="50"/>
        <v>8386058</v>
      </c>
      <c r="AH71" s="27">
        <f t="shared" ref="AH71:AH92" si="102">AE71+AF71+AG71</f>
        <v>100540544</v>
      </c>
      <c r="AI71" s="57">
        <f t="shared" ref="AI71:AI93" si="103">AH71-AE71-AF71-AG71</f>
        <v>0</v>
      </c>
      <c r="AK71" s="28">
        <v>66</v>
      </c>
      <c r="AL71" s="29">
        <f t="shared" si="80"/>
        <v>7489553</v>
      </c>
      <c r="AM71" s="29">
        <f t="shared" si="81"/>
        <v>75727698</v>
      </c>
      <c r="AN71" s="29">
        <f t="shared" si="51"/>
        <v>7572770</v>
      </c>
      <c r="AO71" s="27">
        <f t="shared" ref="AO71:AO93" si="104">AL71+AM71+AN71</f>
        <v>90790021</v>
      </c>
      <c r="AP71" s="57">
        <f t="shared" ref="AP71:AP93" si="105">AO71-AL71-AM71-AN71</f>
        <v>0</v>
      </c>
      <c r="AR71" s="28">
        <v>66</v>
      </c>
      <c r="AS71" s="29">
        <f t="shared" si="82"/>
        <v>6763281</v>
      </c>
      <c r="AT71" s="29">
        <f t="shared" si="83"/>
        <v>68384283</v>
      </c>
      <c r="AU71" s="29">
        <f t="shared" si="52"/>
        <v>6838428</v>
      </c>
      <c r="AV71" s="27">
        <f t="shared" ref="AV71:AV93" si="106">AS71+AT71+AU71</f>
        <v>81985992</v>
      </c>
      <c r="AW71" s="57">
        <f t="shared" ref="AW71:AW93" si="107">AV71-AS71-AT71-AU71</f>
        <v>0</v>
      </c>
      <c r="AY71" s="28">
        <v>66</v>
      </c>
      <c r="AZ71" s="29">
        <f t="shared" si="84"/>
        <v>6107684</v>
      </c>
      <c r="BA71" s="29">
        <f t="shared" si="85"/>
        <v>61755472</v>
      </c>
      <c r="BB71" s="29">
        <f t="shared" si="53"/>
        <v>6175547</v>
      </c>
      <c r="BC71" s="27">
        <f t="shared" ref="BC71:BC93" si="108">AZ71+BA71+BB71</f>
        <v>74038703</v>
      </c>
      <c r="BD71" s="57">
        <f t="shared" ref="BD71:BD93" si="109">BC71-AZ71-BA71-BB71</f>
        <v>0</v>
      </c>
      <c r="BF71" s="28">
        <v>66</v>
      </c>
      <c r="BG71" s="29">
        <f t="shared" si="86"/>
        <v>6107684</v>
      </c>
      <c r="BH71" s="29">
        <f t="shared" si="87"/>
        <v>61755472</v>
      </c>
      <c r="BI71" s="29">
        <f t="shared" si="54"/>
        <v>6175547</v>
      </c>
      <c r="BJ71" s="27">
        <f t="shared" ref="BJ71:BJ92" si="110">BG71+BH71+BI71</f>
        <v>74038703</v>
      </c>
      <c r="BK71" s="57">
        <f t="shared" ref="BK71:BK93" si="111">BJ71-BG71-BH71-BI71</f>
        <v>0</v>
      </c>
      <c r="BM71" s="28">
        <v>66</v>
      </c>
      <c r="BN71" s="29">
        <f t="shared" si="88"/>
        <v>6107684</v>
      </c>
      <c r="BO71" s="29">
        <f t="shared" si="89"/>
        <v>61755472</v>
      </c>
      <c r="BP71" s="29">
        <f t="shared" si="55"/>
        <v>6175547</v>
      </c>
      <c r="BQ71" s="27">
        <f t="shared" ref="BQ71:BQ93" si="112">BN71+BO71+BP71</f>
        <v>74038703</v>
      </c>
      <c r="BR71" s="57">
        <f t="shared" ref="BR71:BR93" si="113">BQ71-BN71-BO71-BP71</f>
        <v>0</v>
      </c>
      <c r="BT71" s="28">
        <v>66</v>
      </c>
      <c r="BU71" s="29">
        <f t="shared" si="90"/>
        <v>6107684</v>
      </c>
      <c r="BV71" s="29">
        <f t="shared" si="91"/>
        <v>61755472</v>
      </c>
      <c r="BW71" s="29">
        <f t="shared" si="56"/>
        <v>6175547</v>
      </c>
      <c r="BX71" s="27">
        <f t="shared" ref="BX71:BX93" si="114">BU71+BV71+BW71</f>
        <v>74038703</v>
      </c>
      <c r="BY71" s="57">
        <f t="shared" ref="BY71:BY93" si="115">BX71-BU71-BV71-BW71</f>
        <v>0</v>
      </c>
      <c r="CA71" s="28">
        <v>66</v>
      </c>
      <c r="CB71" s="29">
        <f t="shared" si="92"/>
        <v>6107684</v>
      </c>
      <c r="CC71" s="29">
        <f t="shared" si="93"/>
        <v>61755472</v>
      </c>
      <c r="CD71" s="29">
        <f t="shared" si="57"/>
        <v>6175547</v>
      </c>
      <c r="CE71" s="27">
        <f t="shared" ref="CE71:CE93" si="116">CB71+CC71+CD71</f>
        <v>74038703</v>
      </c>
      <c r="CF71" s="57">
        <f t="shared" ref="CF71:CF93" si="117">CE71-CB71-CC71-CD71</f>
        <v>0</v>
      </c>
    </row>
    <row r="72" spans="1:84" ht="15" customHeight="1" x14ac:dyDescent="0.15">
      <c r="A72" s="43">
        <v>67</v>
      </c>
      <c r="B72" s="43"/>
      <c r="C72" s="66" t="s">
        <v>121</v>
      </c>
      <c r="D72" s="72">
        <v>31.2</v>
      </c>
      <c r="E72" s="72">
        <v>19.315100000000001</v>
      </c>
      <c r="F72" s="73">
        <v>50.515100000000004</v>
      </c>
      <c r="G72" s="74">
        <f t="shared" si="94"/>
        <v>15.280817750000001</v>
      </c>
      <c r="H72" s="31">
        <v>24.85</v>
      </c>
      <c r="I72" s="65">
        <v>6750000</v>
      </c>
      <c r="J72" s="65">
        <v>68250000</v>
      </c>
      <c r="K72" s="27">
        <f t="shared" ref="K72:K93" si="118">I72+J72</f>
        <v>75000000</v>
      </c>
      <c r="L72" s="27">
        <f t="shared" ref="L72:L93" si="119">ROUND(J72*0.1,0)</f>
        <v>6825000</v>
      </c>
      <c r="M72" s="27">
        <f t="shared" ref="M72:M93" si="120">I72+J72+L72</f>
        <v>81825000</v>
      </c>
      <c r="N72" s="57">
        <f t="shared" ref="N72:N93" si="121">M72-K72-L72</f>
        <v>0</v>
      </c>
      <c r="P72" s="28">
        <v>67</v>
      </c>
      <c r="Q72" s="29">
        <f t="shared" si="95"/>
        <v>6750331</v>
      </c>
      <c r="R72" s="29">
        <f t="shared" si="96"/>
        <v>68253347</v>
      </c>
      <c r="S72" s="29">
        <f t="shared" si="97"/>
        <v>6825335</v>
      </c>
      <c r="T72" s="29">
        <f t="shared" si="98"/>
        <v>81829013</v>
      </c>
      <c r="U72" s="57">
        <f t="shared" si="99"/>
        <v>0</v>
      </c>
      <c r="W72" s="28">
        <v>67</v>
      </c>
      <c r="X72" s="29">
        <f t="shared" si="76"/>
        <v>6095848</v>
      </c>
      <c r="Y72" s="29">
        <f t="shared" si="77"/>
        <v>61635799</v>
      </c>
      <c r="Z72" s="29">
        <f t="shared" ref="Z72:Z78" si="122">ROUND(Y72*0.1,0)</f>
        <v>6163580</v>
      </c>
      <c r="AA72" s="27">
        <f t="shared" si="100"/>
        <v>73895227</v>
      </c>
      <c r="AB72" s="57">
        <f t="shared" si="101"/>
        <v>0</v>
      </c>
      <c r="AD72" s="28">
        <v>67</v>
      </c>
      <c r="AE72" s="29">
        <f t="shared" si="78"/>
        <v>5504803</v>
      </c>
      <c r="AF72" s="29">
        <f t="shared" si="79"/>
        <v>55659679</v>
      </c>
      <c r="AG72" s="29">
        <f t="shared" ref="AG72:AG81" si="123">ROUND(AF72*0.1,0)</f>
        <v>5565968</v>
      </c>
      <c r="AH72" s="27">
        <f t="shared" si="102"/>
        <v>66730450</v>
      </c>
      <c r="AI72" s="57">
        <f t="shared" si="103"/>
        <v>0</v>
      </c>
      <c r="AK72" s="28">
        <v>67</v>
      </c>
      <c r="AL72" s="29">
        <f t="shared" si="80"/>
        <v>4970942</v>
      </c>
      <c r="AM72" s="29">
        <f t="shared" si="81"/>
        <v>50261747</v>
      </c>
      <c r="AN72" s="29">
        <f t="shared" ref="AN72" si="124">ROUND(AM72*0.1,0)</f>
        <v>5026175</v>
      </c>
      <c r="AO72" s="27">
        <f t="shared" si="104"/>
        <v>60258864</v>
      </c>
      <c r="AP72" s="57">
        <f t="shared" si="105"/>
        <v>0</v>
      </c>
      <c r="AR72" s="28">
        <v>67</v>
      </c>
      <c r="AS72" s="29">
        <f t="shared" si="82"/>
        <v>4488903</v>
      </c>
      <c r="AT72" s="29">
        <f t="shared" si="83"/>
        <v>45387798</v>
      </c>
      <c r="AU72" s="29">
        <f t="shared" ref="AU72:AU82" si="125">ROUND(AT72*0.1,0)</f>
        <v>4538780</v>
      </c>
      <c r="AV72" s="27">
        <f t="shared" si="106"/>
        <v>54415481</v>
      </c>
      <c r="AW72" s="57">
        <f t="shared" si="107"/>
        <v>0</v>
      </c>
      <c r="AY72" s="28">
        <v>67</v>
      </c>
      <c r="AZ72" s="29">
        <f t="shared" si="84"/>
        <v>4053773</v>
      </c>
      <c r="BA72" s="29">
        <f t="shared" si="85"/>
        <v>40988145</v>
      </c>
      <c r="BB72" s="29">
        <f>ROUND(BA72*0.1,0)</f>
        <v>4098815</v>
      </c>
      <c r="BC72" s="27">
        <f t="shared" si="108"/>
        <v>49140733</v>
      </c>
      <c r="BD72" s="57">
        <f t="shared" si="109"/>
        <v>0</v>
      </c>
      <c r="BF72" s="28">
        <v>67</v>
      </c>
      <c r="BG72" s="29">
        <f t="shared" si="86"/>
        <v>4053773</v>
      </c>
      <c r="BH72" s="29">
        <f t="shared" si="87"/>
        <v>40988145</v>
      </c>
      <c r="BI72" s="29">
        <f t="shared" ref="BI72:BI77" si="126">ROUND(BH72*0.1,0)</f>
        <v>4098815</v>
      </c>
      <c r="BJ72" s="27">
        <f t="shared" si="110"/>
        <v>49140733</v>
      </c>
      <c r="BK72" s="57">
        <f t="shared" si="111"/>
        <v>0</v>
      </c>
      <c r="BM72" s="28">
        <v>67</v>
      </c>
      <c r="BN72" s="29">
        <f t="shared" si="88"/>
        <v>4053773</v>
      </c>
      <c r="BO72" s="29">
        <f t="shared" si="89"/>
        <v>40988145</v>
      </c>
      <c r="BP72" s="29">
        <f t="shared" ref="BP72:BP91" si="127">ROUND(BO72*0.1,0)</f>
        <v>4098815</v>
      </c>
      <c r="BQ72" s="27">
        <f t="shared" si="112"/>
        <v>49140733</v>
      </c>
      <c r="BR72" s="57">
        <f t="shared" si="113"/>
        <v>0</v>
      </c>
      <c r="BT72" s="28">
        <v>67</v>
      </c>
      <c r="BU72" s="29">
        <f t="shared" si="90"/>
        <v>4053773</v>
      </c>
      <c r="BV72" s="29">
        <f t="shared" si="91"/>
        <v>40988145</v>
      </c>
      <c r="BW72" s="29">
        <f>ROUND(BV72*0.1,0)</f>
        <v>4098815</v>
      </c>
      <c r="BX72" s="27">
        <f t="shared" si="114"/>
        <v>49140733</v>
      </c>
      <c r="BY72" s="57">
        <f t="shared" si="115"/>
        <v>0</v>
      </c>
      <c r="CA72" s="28">
        <v>67</v>
      </c>
      <c r="CB72" s="29">
        <f t="shared" si="92"/>
        <v>4053773</v>
      </c>
      <c r="CC72" s="29">
        <f t="shared" si="93"/>
        <v>40988145</v>
      </c>
      <c r="CD72" s="29">
        <f t="shared" ref="CD72:CD74" si="128">ROUND(CC72*0.1,0)</f>
        <v>4098815</v>
      </c>
      <c r="CE72" s="27">
        <f t="shared" si="116"/>
        <v>49140733</v>
      </c>
      <c r="CF72" s="57">
        <f t="shared" si="117"/>
        <v>0</v>
      </c>
    </row>
    <row r="73" spans="1:84" ht="15" customHeight="1" x14ac:dyDescent="0.15">
      <c r="A73" s="43">
        <v>68</v>
      </c>
      <c r="B73" s="43"/>
      <c r="C73" s="66" t="s">
        <v>122</v>
      </c>
      <c r="D73" s="72">
        <v>31.2</v>
      </c>
      <c r="E73" s="72">
        <v>19.315100000000001</v>
      </c>
      <c r="F73" s="73">
        <v>50.515100000000004</v>
      </c>
      <c r="G73" s="74">
        <f t="shared" si="94"/>
        <v>15.280817750000001</v>
      </c>
      <c r="H73" s="31">
        <v>24.85</v>
      </c>
      <c r="I73" s="65">
        <v>6750000</v>
      </c>
      <c r="J73" s="65">
        <v>68250000</v>
      </c>
      <c r="K73" s="27">
        <f t="shared" si="118"/>
        <v>75000000</v>
      </c>
      <c r="L73" s="27">
        <f t="shared" si="119"/>
        <v>6825000</v>
      </c>
      <c r="M73" s="27">
        <f t="shared" si="120"/>
        <v>81825000</v>
      </c>
      <c r="N73" s="57">
        <f t="shared" si="121"/>
        <v>0</v>
      </c>
      <c r="P73" s="28">
        <v>68</v>
      </c>
      <c r="Q73" s="29">
        <f t="shared" si="95"/>
        <v>6750331</v>
      </c>
      <c r="R73" s="29">
        <f t="shared" si="96"/>
        <v>68253347</v>
      </c>
      <c r="S73" s="29">
        <f t="shared" si="97"/>
        <v>6825335</v>
      </c>
      <c r="T73" s="29">
        <f t="shared" si="98"/>
        <v>81829013</v>
      </c>
      <c r="U73" s="57">
        <f t="shared" si="99"/>
        <v>0</v>
      </c>
      <c r="W73" s="28">
        <v>68</v>
      </c>
      <c r="X73" s="29">
        <f t="shared" si="76"/>
        <v>6095848</v>
      </c>
      <c r="Y73" s="29">
        <f t="shared" si="77"/>
        <v>61635799</v>
      </c>
      <c r="Z73" s="29">
        <f t="shared" si="122"/>
        <v>6163580</v>
      </c>
      <c r="AA73" s="27">
        <f t="shared" si="100"/>
        <v>73895227</v>
      </c>
      <c r="AB73" s="57">
        <f t="shared" si="101"/>
        <v>0</v>
      </c>
      <c r="AD73" s="28">
        <v>68</v>
      </c>
      <c r="AE73" s="29">
        <f t="shared" si="78"/>
        <v>5504803</v>
      </c>
      <c r="AF73" s="29">
        <f t="shared" si="79"/>
        <v>55659679</v>
      </c>
      <c r="AG73" s="29">
        <f t="shared" si="123"/>
        <v>5565968</v>
      </c>
      <c r="AH73" s="27">
        <f t="shared" si="102"/>
        <v>66730450</v>
      </c>
      <c r="AI73" s="57">
        <f t="shared" si="103"/>
        <v>0</v>
      </c>
      <c r="AK73" s="28">
        <v>68</v>
      </c>
      <c r="AL73" s="29">
        <f t="shared" si="80"/>
        <v>4970942</v>
      </c>
      <c r="AM73" s="29">
        <f t="shared" si="81"/>
        <v>50261747</v>
      </c>
      <c r="AN73" s="29">
        <f>ROUND(AM73*0.1,0)</f>
        <v>5026175</v>
      </c>
      <c r="AO73" s="27">
        <f t="shared" si="104"/>
        <v>60258864</v>
      </c>
      <c r="AP73" s="57">
        <f t="shared" si="105"/>
        <v>0</v>
      </c>
      <c r="AR73" s="28">
        <v>68</v>
      </c>
      <c r="AS73" s="29">
        <f t="shared" si="82"/>
        <v>4488903</v>
      </c>
      <c r="AT73" s="29">
        <f t="shared" si="83"/>
        <v>45387798</v>
      </c>
      <c r="AU73" s="29">
        <f t="shared" si="125"/>
        <v>4538780</v>
      </c>
      <c r="AV73" s="27">
        <f t="shared" si="106"/>
        <v>54415481</v>
      </c>
      <c r="AW73" s="57">
        <f t="shared" si="107"/>
        <v>0</v>
      </c>
      <c r="AY73" s="28">
        <v>68</v>
      </c>
      <c r="AZ73" s="29">
        <f t="shared" si="84"/>
        <v>4053773</v>
      </c>
      <c r="BA73" s="29">
        <f t="shared" si="85"/>
        <v>40988145</v>
      </c>
      <c r="BB73" s="29">
        <f t="shared" si="53"/>
        <v>4098815</v>
      </c>
      <c r="BC73" s="27">
        <f t="shared" si="108"/>
        <v>49140733</v>
      </c>
      <c r="BD73" s="57">
        <f t="shared" si="109"/>
        <v>0</v>
      </c>
      <c r="BF73" s="28">
        <v>68</v>
      </c>
      <c r="BG73" s="29">
        <f t="shared" si="86"/>
        <v>4053773</v>
      </c>
      <c r="BH73" s="29">
        <f t="shared" si="87"/>
        <v>40988145</v>
      </c>
      <c r="BI73" s="29">
        <f t="shared" si="126"/>
        <v>4098815</v>
      </c>
      <c r="BJ73" s="27">
        <f t="shared" si="110"/>
        <v>49140733</v>
      </c>
      <c r="BK73" s="57">
        <f t="shared" si="111"/>
        <v>0</v>
      </c>
      <c r="BM73" s="28">
        <v>68</v>
      </c>
      <c r="BN73" s="29">
        <f t="shared" si="88"/>
        <v>4053773</v>
      </c>
      <c r="BO73" s="29">
        <f t="shared" si="89"/>
        <v>40988145</v>
      </c>
      <c r="BP73" s="29">
        <f t="shared" si="127"/>
        <v>4098815</v>
      </c>
      <c r="BQ73" s="27">
        <f t="shared" si="112"/>
        <v>49140733</v>
      </c>
      <c r="BR73" s="57">
        <f t="shared" si="113"/>
        <v>0</v>
      </c>
      <c r="BT73" s="28">
        <v>68</v>
      </c>
      <c r="BU73" s="29">
        <f t="shared" si="90"/>
        <v>4053773</v>
      </c>
      <c r="BV73" s="29">
        <f t="shared" si="91"/>
        <v>40988145</v>
      </c>
      <c r="BW73" s="29">
        <f t="shared" si="56"/>
        <v>4098815</v>
      </c>
      <c r="BX73" s="27">
        <f t="shared" si="114"/>
        <v>49140733</v>
      </c>
      <c r="BY73" s="57">
        <f t="shared" si="115"/>
        <v>0</v>
      </c>
      <c r="CA73" s="28">
        <v>68</v>
      </c>
      <c r="CB73" s="29">
        <f t="shared" si="92"/>
        <v>4053773</v>
      </c>
      <c r="CC73" s="29">
        <f t="shared" si="93"/>
        <v>40988145</v>
      </c>
      <c r="CD73" s="29">
        <f t="shared" si="128"/>
        <v>4098815</v>
      </c>
      <c r="CE73" s="27">
        <f t="shared" si="116"/>
        <v>49140733</v>
      </c>
      <c r="CF73" s="57">
        <f t="shared" si="117"/>
        <v>0</v>
      </c>
    </row>
    <row r="74" spans="1:84" ht="15" customHeight="1" x14ac:dyDescent="0.15">
      <c r="A74" s="43">
        <v>69</v>
      </c>
      <c r="B74" s="43"/>
      <c r="C74" s="66" t="s">
        <v>123</v>
      </c>
      <c r="D74" s="72">
        <v>25.35</v>
      </c>
      <c r="E74" s="72">
        <v>15.6934</v>
      </c>
      <c r="F74" s="73">
        <v>41.043400000000005</v>
      </c>
      <c r="G74" s="74">
        <f t="shared" si="94"/>
        <v>12.4156285</v>
      </c>
      <c r="H74" s="31">
        <v>20.1906</v>
      </c>
      <c r="I74" s="65">
        <v>5490000</v>
      </c>
      <c r="J74" s="65">
        <v>55510000</v>
      </c>
      <c r="K74" s="27">
        <f t="shared" si="118"/>
        <v>61000000</v>
      </c>
      <c r="L74" s="27">
        <f t="shared" si="119"/>
        <v>5551000</v>
      </c>
      <c r="M74" s="27">
        <f t="shared" si="120"/>
        <v>66551000</v>
      </c>
      <c r="N74" s="57">
        <f t="shared" si="121"/>
        <v>0</v>
      </c>
      <c r="P74" s="28">
        <v>69</v>
      </c>
      <c r="Q74" s="29">
        <f t="shared" si="95"/>
        <v>5490269</v>
      </c>
      <c r="R74" s="29">
        <f t="shared" si="96"/>
        <v>55512722</v>
      </c>
      <c r="S74" s="29">
        <f t="shared" si="97"/>
        <v>5551272</v>
      </c>
      <c r="T74" s="29">
        <f t="shared" si="98"/>
        <v>66554263</v>
      </c>
      <c r="U74" s="57">
        <f t="shared" si="99"/>
        <v>0</v>
      </c>
      <c r="W74" s="28">
        <v>69</v>
      </c>
      <c r="X74" s="29">
        <f t="shared" si="76"/>
        <v>4957957</v>
      </c>
      <c r="Y74" s="29">
        <f t="shared" si="77"/>
        <v>50130450</v>
      </c>
      <c r="Z74" s="29">
        <f t="shared" si="122"/>
        <v>5013045</v>
      </c>
      <c r="AA74" s="27">
        <f t="shared" si="100"/>
        <v>60101452</v>
      </c>
      <c r="AB74" s="57">
        <f t="shared" si="101"/>
        <v>0</v>
      </c>
      <c r="AD74" s="28">
        <v>69</v>
      </c>
      <c r="AE74" s="29">
        <f t="shared" si="78"/>
        <v>4477240</v>
      </c>
      <c r="AF74" s="29">
        <f t="shared" si="79"/>
        <v>45269872</v>
      </c>
      <c r="AG74" s="29">
        <f t="shared" si="123"/>
        <v>4526987</v>
      </c>
      <c r="AH74" s="27">
        <f t="shared" si="102"/>
        <v>54274099</v>
      </c>
      <c r="AI74" s="57">
        <f t="shared" si="103"/>
        <v>0</v>
      </c>
      <c r="AK74" s="28">
        <v>69</v>
      </c>
      <c r="AL74" s="29">
        <f t="shared" si="80"/>
        <v>4043033</v>
      </c>
      <c r="AM74" s="29">
        <f t="shared" si="81"/>
        <v>40879554</v>
      </c>
      <c r="AN74" s="29">
        <f t="shared" ref="AN74:AN82" si="129">ROUND(AM74*0.1,0)</f>
        <v>4087955</v>
      </c>
      <c r="AO74" s="27">
        <f t="shared" si="104"/>
        <v>49010542</v>
      </c>
      <c r="AP74" s="57">
        <f t="shared" si="105"/>
        <v>0</v>
      </c>
      <c r="AR74" s="28">
        <v>69</v>
      </c>
      <c r="AS74" s="29">
        <f t="shared" si="82"/>
        <v>3650975</v>
      </c>
      <c r="AT74" s="29">
        <f t="shared" si="83"/>
        <v>36915409</v>
      </c>
      <c r="AU74" s="29">
        <f t="shared" si="125"/>
        <v>3691541</v>
      </c>
      <c r="AV74" s="27">
        <f t="shared" si="106"/>
        <v>44257925</v>
      </c>
      <c r="AW74" s="57">
        <f t="shared" si="107"/>
        <v>0</v>
      </c>
      <c r="AY74" s="28">
        <v>69</v>
      </c>
      <c r="AZ74" s="29">
        <f t="shared" si="84"/>
        <v>3297068</v>
      </c>
      <c r="BA74" s="29">
        <f t="shared" si="85"/>
        <v>33337025</v>
      </c>
      <c r="BB74" s="29">
        <f t="shared" ref="BB74:BB90" si="130">ROUND(BA74*0.1,0)</f>
        <v>3333703</v>
      </c>
      <c r="BC74" s="27">
        <f t="shared" si="108"/>
        <v>39967796</v>
      </c>
      <c r="BD74" s="57">
        <f t="shared" si="109"/>
        <v>0</v>
      </c>
      <c r="BF74" s="28">
        <v>69</v>
      </c>
      <c r="BG74" s="29">
        <f t="shared" si="86"/>
        <v>3297068</v>
      </c>
      <c r="BH74" s="29">
        <f t="shared" si="87"/>
        <v>33337025</v>
      </c>
      <c r="BI74" s="29">
        <f t="shared" si="126"/>
        <v>3333703</v>
      </c>
      <c r="BJ74" s="27">
        <f t="shared" si="110"/>
        <v>39967796</v>
      </c>
      <c r="BK74" s="57">
        <f t="shared" si="111"/>
        <v>0</v>
      </c>
      <c r="BM74" s="28">
        <v>69</v>
      </c>
      <c r="BN74" s="29">
        <f t="shared" si="88"/>
        <v>3297068</v>
      </c>
      <c r="BO74" s="29">
        <f t="shared" si="89"/>
        <v>33337025</v>
      </c>
      <c r="BP74" s="29">
        <f t="shared" si="127"/>
        <v>3333703</v>
      </c>
      <c r="BQ74" s="27">
        <f t="shared" si="112"/>
        <v>39967796</v>
      </c>
      <c r="BR74" s="57">
        <f t="shared" si="113"/>
        <v>0</v>
      </c>
      <c r="BT74" s="28">
        <v>69</v>
      </c>
      <c r="BU74" s="29">
        <f t="shared" si="90"/>
        <v>3297068</v>
      </c>
      <c r="BV74" s="29">
        <f t="shared" si="91"/>
        <v>33337025</v>
      </c>
      <c r="BW74" s="29">
        <f t="shared" ref="BW74:BW93" si="131">ROUND(BV74*0.1,0)</f>
        <v>3333703</v>
      </c>
      <c r="BX74" s="27">
        <f t="shared" si="114"/>
        <v>39967796</v>
      </c>
      <c r="BY74" s="57">
        <f t="shared" si="115"/>
        <v>0</v>
      </c>
      <c r="CA74" s="28">
        <v>69</v>
      </c>
      <c r="CB74" s="29">
        <f t="shared" si="92"/>
        <v>3297068</v>
      </c>
      <c r="CC74" s="29">
        <f t="shared" si="93"/>
        <v>33337025</v>
      </c>
      <c r="CD74" s="29">
        <f t="shared" si="128"/>
        <v>3333703</v>
      </c>
      <c r="CE74" s="27">
        <f t="shared" si="116"/>
        <v>39967796</v>
      </c>
      <c r="CF74" s="57">
        <f t="shared" si="117"/>
        <v>0</v>
      </c>
    </row>
    <row r="75" spans="1:84" ht="15" customHeight="1" x14ac:dyDescent="0.15">
      <c r="A75" s="43">
        <v>70</v>
      </c>
      <c r="B75" s="43"/>
      <c r="C75" s="66" t="s">
        <v>124</v>
      </c>
      <c r="D75" s="72">
        <v>25.35</v>
      </c>
      <c r="E75" s="72">
        <v>15.6934</v>
      </c>
      <c r="F75" s="73">
        <v>41.043400000000005</v>
      </c>
      <c r="G75" s="74">
        <f t="shared" si="94"/>
        <v>12.4156285</v>
      </c>
      <c r="H75" s="31">
        <v>20.1906</v>
      </c>
      <c r="I75" s="65">
        <v>5490000</v>
      </c>
      <c r="J75" s="65">
        <v>55510000</v>
      </c>
      <c r="K75" s="27">
        <f t="shared" si="118"/>
        <v>61000000</v>
      </c>
      <c r="L75" s="27">
        <f t="shared" si="119"/>
        <v>5551000</v>
      </c>
      <c r="M75" s="27">
        <f t="shared" si="120"/>
        <v>66551000</v>
      </c>
      <c r="N75" s="57">
        <f t="shared" si="121"/>
        <v>0</v>
      </c>
      <c r="P75" s="28">
        <v>70</v>
      </c>
      <c r="Q75" s="29">
        <f t="shared" si="95"/>
        <v>5490269</v>
      </c>
      <c r="R75" s="29">
        <f t="shared" si="96"/>
        <v>55512722</v>
      </c>
      <c r="S75" s="29">
        <f t="shared" si="97"/>
        <v>5551272</v>
      </c>
      <c r="T75" s="29">
        <f t="shared" si="98"/>
        <v>66554263</v>
      </c>
      <c r="U75" s="57">
        <f t="shared" si="99"/>
        <v>0</v>
      </c>
      <c r="W75" s="28">
        <v>70</v>
      </c>
      <c r="X75" s="29">
        <f t="shared" si="76"/>
        <v>4957957</v>
      </c>
      <c r="Y75" s="29">
        <f t="shared" si="77"/>
        <v>50130450</v>
      </c>
      <c r="Z75" s="29">
        <f t="shared" si="122"/>
        <v>5013045</v>
      </c>
      <c r="AA75" s="27">
        <f t="shared" si="100"/>
        <v>60101452</v>
      </c>
      <c r="AB75" s="57">
        <f t="shared" si="101"/>
        <v>0</v>
      </c>
      <c r="AD75" s="28">
        <v>70</v>
      </c>
      <c r="AE75" s="29">
        <f t="shared" si="78"/>
        <v>4477240</v>
      </c>
      <c r="AF75" s="29">
        <f t="shared" si="79"/>
        <v>45269872</v>
      </c>
      <c r="AG75" s="29">
        <f t="shared" si="123"/>
        <v>4526987</v>
      </c>
      <c r="AH75" s="27">
        <f t="shared" si="102"/>
        <v>54274099</v>
      </c>
      <c r="AI75" s="57">
        <f t="shared" si="103"/>
        <v>0</v>
      </c>
      <c r="AK75" s="28">
        <v>70</v>
      </c>
      <c r="AL75" s="29">
        <f t="shared" si="80"/>
        <v>4043033</v>
      </c>
      <c r="AM75" s="29">
        <f t="shared" si="81"/>
        <v>40879554</v>
      </c>
      <c r="AN75" s="29">
        <f t="shared" si="129"/>
        <v>4087955</v>
      </c>
      <c r="AO75" s="27">
        <f t="shared" si="104"/>
        <v>49010542</v>
      </c>
      <c r="AP75" s="57">
        <f t="shared" si="105"/>
        <v>0</v>
      </c>
      <c r="AR75" s="28">
        <v>70</v>
      </c>
      <c r="AS75" s="29">
        <f t="shared" si="82"/>
        <v>3650975</v>
      </c>
      <c r="AT75" s="29">
        <f t="shared" si="83"/>
        <v>36915409</v>
      </c>
      <c r="AU75" s="29">
        <f t="shared" si="125"/>
        <v>3691541</v>
      </c>
      <c r="AV75" s="27">
        <f t="shared" si="106"/>
        <v>44257925</v>
      </c>
      <c r="AW75" s="57">
        <f t="shared" si="107"/>
        <v>0</v>
      </c>
      <c r="AY75" s="28">
        <v>70</v>
      </c>
      <c r="AZ75" s="29">
        <f t="shared" si="84"/>
        <v>3297068</v>
      </c>
      <c r="BA75" s="29">
        <f t="shared" si="85"/>
        <v>33337025</v>
      </c>
      <c r="BB75" s="29">
        <f t="shared" si="130"/>
        <v>3333703</v>
      </c>
      <c r="BC75" s="27">
        <f t="shared" si="108"/>
        <v>39967796</v>
      </c>
      <c r="BD75" s="57">
        <f t="shared" si="109"/>
        <v>0</v>
      </c>
      <c r="BF75" s="28">
        <v>70</v>
      </c>
      <c r="BG75" s="29">
        <f t="shared" si="86"/>
        <v>3297068</v>
      </c>
      <c r="BH75" s="29">
        <f t="shared" si="87"/>
        <v>33337025</v>
      </c>
      <c r="BI75" s="29">
        <f t="shared" si="126"/>
        <v>3333703</v>
      </c>
      <c r="BJ75" s="27">
        <f t="shared" si="110"/>
        <v>39967796</v>
      </c>
      <c r="BK75" s="57">
        <f t="shared" si="111"/>
        <v>0</v>
      </c>
      <c r="BM75" s="28">
        <v>70</v>
      </c>
      <c r="BN75" s="29">
        <f t="shared" si="88"/>
        <v>3297068</v>
      </c>
      <c r="BO75" s="29">
        <f t="shared" si="89"/>
        <v>33337025</v>
      </c>
      <c r="BP75" s="29">
        <f t="shared" si="127"/>
        <v>3333703</v>
      </c>
      <c r="BQ75" s="27">
        <f t="shared" si="112"/>
        <v>39967796</v>
      </c>
      <c r="BR75" s="57">
        <f t="shared" si="113"/>
        <v>0</v>
      </c>
      <c r="BT75" s="28">
        <v>70</v>
      </c>
      <c r="BU75" s="29">
        <f t="shared" si="90"/>
        <v>3297068</v>
      </c>
      <c r="BV75" s="29">
        <f t="shared" si="91"/>
        <v>33337025</v>
      </c>
      <c r="BW75" s="29">
        <f t="shared" si="131"/>
        <v>3333703</v>
      </c>
      <c r="BX75" s="27">
        <f t="shared" si="114"/>
        <v>39967796</v>
      </c>
      <c r="BY75" s="57">
        <f t="shared" si="115"/>
        <v>0</v>
      </c>
      <c r="CA75" s="28">
        <v>70</v>
      </c>
      <c r="CB75" s="29">
        <f t="shared" si="92"/>
        <v>3297068</v>
      </c>
      <c r="CC75" s="29">
        <f t="shared" si="93"/>
        <v>33337025</v>
      </c>
      <c r="CD75" s="29">
        <f>ROUND(CC75*0.1,0)</f>
        <v>3333703</v>
      </c>
      <c r="CE75" s="27">
        <f t="shared" si="116"/>
        <v>39967796</v>
      </c>
      <c r="CF75" s="57">
        <f t="shared" si="117"/>
        <v>0</v>
      </c>
    </row>
    <row r="76" spans="1:84" ht="15" customHeight="1" x14ac:dyDescent="0.15">
      <c r="A76" s="43">
        <v>71</v>
      </c>
      <c r="B76" s="43"/>
      <c r="C76" s="66" t="s">
        <v>146</v>
      </c>
      <c r="D76" s="72">
        <v>25.35</v>
      </c>
      <c r="E76" s="72">
        <v>15.6934</v>
      </c>
      <c r="F76" s="73">
        <v>41.043400000000005</v>
      </c>
      <c r="G76" s="74">
        <f t="shared" si="94"/>
        <v>12.4156285</v>
      </c>
      <c r="H76" s="31">
        <v>20.1906</v>
      </c>
      <c r="I76" s="65">
        <v>5490000</v>
      </c>
      <c r="J76" s="65">
        <v>55510000</v>
      </c>
      <c r="K76" s="27">
        <f t="shared" si="118"/>
        <v>61000000</v>
      </c>
      <c r="L76" s="27">
        <f t="shared" si="119"/>
        <v>5551000</v>
      </c>
      <c r="M76" s="27">
        <f t="shared" si="120"/>
        <v>66551000</v>
      </c>
      <c r="N76" s="57">
        <f t="shared" si="121"/>
        <v>0</v>
      </c>
      <c r="P76" s="28">
        <v>71</v>
      </c>
      <c r="Q76" s="29">
        <f t="shared" si="95"/>
        <v>5490269</v>
      </c>
      <c r="R76" s="29">
        <f t="shared" si="96"/>
        <v>55512722</v>
      </c>
      <c r="S76" s="29">
        <f t="shared" si="97"/>
        <v>5551272</v>
      </c>
      <c r="T76" s="29">
        <f t="shared" si="98"/>
        <v>66554263</v>
      </c>
      <c r="U76" s="57">
        <f t="shared" si="99"/>
        <v>0</v>
      </c>
      <c r="W76" s="28">
        <v>71</v>
      </c>
      <c r="X76" s="29">
        <f t="shared" si="76"/>
        <v>4957957</v>
      </c>
      <c r="Y76" s="29">
        <f t="shared" si="77"/>
        <v>50130450</v>
      </c>
      <c r="Z76" s="29">
        <f t="shared" si="122"/>
        <v>5013045</v>
      </c>
      <c r="AA76" s="27">
        <f t="shared" si="100"/>
        <v>60101452</v>
      </c>
      <c r="AB76" s="57">
        <f t="shared" si="101"/>
        <v>0</v>
      </c>
      <c r="AD76" s="28">
        <v>71</v>
      </c>
      <c r="AE76" s="29">
        <f t="shared" si="78"/>
        <v>4477240</v>
      </c>
      <c r="AF76" s="29">
        <f t="shared" si="79"/>
        <v>45269872</v>
      </c>
      <c r="AG76" s="29">
        <f t="shared" si="123"/>
        <v>4526987</v>
      </c>
      <c r="AH76" s="27">
        <f t="shared" si="102"/>
        <v>54274099</v>
      </c>
      <c r="AI76" s="57">
        <f t="shared" si="103"/>
        <v>0</v>
      </c>
      <c r="AK76" s="28">
        <v>71</v>
      </c>
      <c r="AL76" s="29">
        <f t="shared" si="80"/>
        <v>4043033</v>
      </c>
      <c r="AM76" s="29">
        <f t="shared" si="81"/>
        <v>40879554</v>
      </c>
      <c r="AN76" s="29">
        <f t="shared" si="129"/>
        <v>4087955</v>
      </c>
      <c r="AO76" s="27">
        <f t="shared" si="104"/>
        <v>49010542</v>
      </c>
      <c r="AP76" s="57">
        <f t="shared" si="105"/>
        <v>0</v>
      </c>
      <c r="AR76" s="28">
        <v>71</v>
      </c>
      <c r="AS76" s="29">
        <f t="shared" si="82"/>
        <v>3650975</v>
      </c>
      <c r="AT76" s="29">
        <f t="shared" si="83"/>
        <v>36915409</v>
      </c>
      <c r="AU76" s="29">
        <f t="shared" si="125"/>
        <v>3691541</v>
      </c>
      <c r="AV76" s="27">
        <f t="shared" si="106"/>
        <v>44257925</v>
      </c>
      <c r="AW76" s="57">
        <f t="shared" si="107"/>
        <v>0</v>
      </c>
      <c r="AY76" s="28">
        <v>71</v>
      </c>
      <c r="AZ76" s="29">
        <f t="shared" si="84"/>
        <v>3297068</v>
      </c>
      <c r="BA76" s="29">
        <f t="shared" si="85"/>
        <v>33337025</v>
      </c>
      <c r="BB76" s="29">
        <f t="shared" si="130"/>
        <v>3333703</v>
      </c>
      <c r="BC76" s="27">
        <f t="shared" si="108"/>
        <v>39967796</v>
      </c>
      <c r="BD76" s="57">
        <f t="shared" si="109"/>
        <v>0</v>
      </c>
      <c r="BF76" s="28">
        <v>71</v>
      </c>
      <c r="BG76" s="29">
        <f t="shared" si="86"/>
        <v>3297068</v>
      </c>
      <c r="BH76" s="29">
        <f t="shared" si="87"/>
        <v>33337025</v>
      </c>
      <c r="BI76" s="29">
        <f t="shared" si="126"/>
        <v>3333703</v>
      </c>
      <c r="BJ76" s="27">
        <f t="shared" si="110"/>
        <v>39967796</v>
      </c>
      <c r="BK76" s="57">
        <f t="shared" si="111"/>
        <v>0</v>
      </c>
      <c r="BM76" s="28">
        <v>71</v>
      </c>
      <c r="BN76" s="29">
        <f t="shared" si="88"/>
        <v>3297068</v>
      </c>
      <c r="BO76" s="29">
        <f t="shared" si="89"/>
        <v>33337025</v>
      </c>
      <c r="BP76" s="29">
        <f t="shared" si="127"/>
        <v>3333703</v>
      </c>
      <c r="BQ76" s="27">
        <f t="shared" si="112"/>
        <v>39967796</v>
      </c>
      <c r="BR76" s="57">
        <f t="shared" si="113"/>
        <v>0</v>
      </c>
      <c r="BT76" s="28">
        <v>71</v>
      </c>
      <c r="BU76" s="29">
        <f t="shared" si="90"/>
        <v>3297068</v>
      </c>
      <c r="BV76" s="29">
        <f t="shared" si="91"/>
        <v>33337025</v>
      </c>
      <c r="BW76" s="29">
        <f t="shared" si="131"/>
        <v>3333703</v>
      </c>
      <c r="BX76" s="27">
        <f t="shared" si="114"/>
        <v>39967796</v>
      </c>
      <c r="BY76" s="57">
        <f t="shared" si="115"/>
        <v>0</v>
      </c>
      <c r="CA76" s="28">
        <v>71</v>
      </c>
      <c r="CB76" s="29">
        <f t="shared" si="92"/>
        <v>3297068</v>
      </c>
      <c r="CC76" s="29">
        <f t="shared" si="93"/>
        <v>33337025</v>
      </c>
      <c r="CD76" s="29">
        <f t="shared" ref="CD76:CD93" si="132">ROUND(CC76*0.1,0)</f>
        <v>3333703</v>
      </c>
      <c r="CE76" s="27">
        <f t="shared" si="116"/>
        <v>39967796</v>
      </c>
      <c r="CF76" s="57">
        <f t="shared" si="117"/>
        <v>0</v>
      </c>
    </row>
    <row r="77" spans="1:84" ht="15" customHeight="1" x14ac:dyDescent="0.15">
      <c r="A77" s="43">
        <v>72</v>
      </c>
      <c r="B77" s="43"/>
      <c r="C77" s="66" t="s">
        <v>125</v>
      </c>
      <c r="D77" s="72">
        <v>34</v>
      </c>
      <c r="E77" s="72">
        <v>21.048500000000001</v>
      </c>
      <c r="F77" s="73">
        <v>55.048500000000004</v>
      </c>
      <c r="G77" s="74">
        <f t="shared" si="94"/>
        <v>16.652171250000002</v>
      </c>
      <c r="H77" s="31">
        <v>27.080200000000001</v>
      </c>
      <c r="I77" s="65">
        <v>6660000</v>
      </c>
      <c r="J77" s="65">
        <v>67340000</v>
      </c>
      <c r="K77" s="27">
        <f t="shared" si="118"/>
        <v>74000000</v>
      </c>
      <c r="L77" s="27">
        <f t="shared" si="119"/>
        <v>6734000</v>
      </c>
      <c r="M77" s="27">
        <f t="shared" si="120"/>
        <v>80734000</v>
      </c>
      <c r="N77" s="57">
        <f t="shared" si="121"/>
        <v>0</v>
      </c>
      <c r="P77" s="28">
        <v>72</v>
      </c>
      <c r="Q77" s="29">
        <f t="shared" si="95"/>
        <v>6660327</v>
      </c>
      <c r="R77" s="29">
        <f t="shared" si="96"/>
        <v>67343303</v>
      </c>
      <c r="S77" s="29">
        <f t="shared" si="97"/>
        <v>6734330</v>
      </c>
      <c r="T77" s="29">
        <f t="shared" si="98"/>
        <v>80737960</v>
      </c>
      <c r="U77" s="57">
        <f t="shared" si="99"/>
        <v>0</v>
      </c>
      <c r="W77" s="28">
        <v>72</v>
      </c>
      <c r="X77" s="29">
        <f t="shared" si="76"/>
        <v>6014570</v>
      </c>
      <c r="Y77" s="29">
        <f t="shared" si="77"/>
        <v>60813988</v>
      </c>
      <c r="Z77" s="29">
        <f t="shared" si="122"/>
        <v>6081399</v>
      </c>
      <c r="AA77" s="27">
        <f t="shared" si="100"/>
        <v>72909957</v>
      </c>
      <c r="AB77" s="57">
        <f t="shared" si="101"/>
        <v>0</v>
      </c>
      <c r="AD77" s="28">
        <v>72</v>
      </c>
      <c r="AE77" s="29">
        <f t="shared" si="78"/>
        <v>5431406</v>
      </c>
      <c r="AF77" s="29">
        <f t="shared" si="79"/>
        <v>54917550</v>
      </c>
      <c r="AG77" s="29">
        <f t="shared" si="123"/>
        <v>5491755</v>
      </c>
      <c r="AH77" s="27">
        <f t="shared" si="102"/>
        <v>65840711</v>
      </c>
      <c r="AI77" s="57">
        <f t="shared" si="103"/>
        <v>0</v>
      </c>
      <c r="AK77" s="28">
        <v>72</v>
      </c>
      <c r="AL77" s="29">
        <f t="shared" si="80"/>
        <v>4904663</v>
      </c>
      <c r="AM77" s="29">
        <f t="shared" si="81"/>
        <v>49591590</v>
      </c>
      <c r="AN77" s="29">
        <f t="shared" si="129"/>
        <v>4959159</v>
      </c>
      <c r="AO77" s="27">
        <f t="shared" si="104"/>
        <v>59455412</v>
      </c>
      <c r="AP77" s="57">
        <f t="shared" si="105"/>
        <v>0</v>
      </c>
      <c r="AR77" s="28">
        <v>72</v>
      </c>
      <c r="AS77" s="29">
        <f t="shared" si="82"/>
        <v>4429051</v>
      </c>
      <c r="AT77" s="29">
        <f t="shared" si="83"/>
        <v>44782628</v>
      </c>
      <c r="AU77" s="29">
        <f t="shared" si="125"/>
        <v>4478263</v>
      </c>
      <c r="AV77" s="27">
        <f t="shared" si="106"/>
        <v>53689942</v>
      </c>
      <c r="AW77" s="57">
        <f t="shared" si="107"/>
        <v>0</v>
      </c>
      <c r="AY77" s="28">
        <v>72</v>
      </c>
      <c r="AZ77" s="29">
        <f t="shared" si="84"/>
        <v>3999722</v>
      </c>
      <c r="BA77" s="29">
        <f t="shared" si="85"/>
        <v>40441636</v>
      </c>
      <c r="BB77" s="29">
        <f t="shared" si="130"/>
        <v>4044164</v>
      </c>
      <c r="BC77" s="27">
        <f t="shared" si="108"/>
        <v>48485522</v>
      </c>
      <c r="BD77" s="57">
        <f t="shared" si="109"/>
        <v>0</v>
      </c>
      <c r="BF77" s="28">
        <v>72</v>
      </c>
      <c r="BG77" s="29">
        <f t="shared" si="86"/>
        <v>3999722</v>
      </c>
      <c r="BH77" s="29">
        <f t="shared" si="87"/>
        <v>40441636</v>
      </c>
      <c r="BI77" s="29">
        <f t="shared" si="126"/>
        <v>4044164</v>
      </c>
      <c r="BJ77" s="27">
        <f t="shared" si="110"/>
        <v>48485522</v>
      </c>
      <c r="BK77" s="57">
        <f t="shared" si="111"/>
        <v>0</v>
      </c>
      <c r="BM77" s="28">
        <v>72</v>
      </c>
      <c r="BN77" s="29">
        <f t="shared" si="88"/>
        <v>3999722</v>
      </c>
      <c r="BO77" s="29">
        <f t="shared" si="89"/>
        <v>40441636</v>
      </c>
      <c r="BP77" s="29">
        <f t="shared" si="127"/>
        <v>4044164</v>
      </c>
      <c r="BQ77" s="27">
        <f t="shared" si="112"/>
        <v>48485522</v>
      </c>
      <c r="BR77" s="57">
        <f t="shared" si="113"/>
        <v>0</v>
      </c>
      <c r="BT77" s="28">
        <v>72</v>
      </c>
      <c r="BU77" s="29">
        <f t="shared" si="90"/>
        <v>3999722</v>
      </c>
      <c r="BV77" s="29">
        <f t="shared" si="91"/>
        <v>40441636</v>
      </c>
      <c r="BW77" s="29">
        <f t="shared" si="131"/>
        <v>4044164</v>
      </c>
      <c r="BX77" s="27">
        <f t="shared" si="114"/>
        <v>48485522</v>
      </c>
      <c r="BY77" s="57">
        <f t="shared" si="115"/>
        <v>0</v>
      </c>
      <c r="CA77" s="28">
        <v>72</v>
      </c>
      <c r="CB77" s="29">
        <f t="shared" si="92"/>
        <v>3999722</v>
      </c>
      <c r="CC77" s="29">
        <f t="shared" si="93"/>
        <v>40441636</v>
      </c>
      <c r="CD77" s="29">
        <f t="shared" si="132"/>
        <v>4044164</v>
      </c>
      <c r="CE77" s="27">
        <f t="shared" si="116"/>
        <v>48485522</v>
      </c>
      <c r="CF77" s="57">
        <f t="shared" si="117"/>
        <v>0</v>
      </c>
    </row>
    <row r="78" spans="1:84" ht="15" customHeight="1" x14ac:dyDescent="0.15">
      <c r="A78" s="43">
        <v>73</v>
      </c>
      <c r="B78" s="43"/>
      <c r="C78" s="66" t="s">
        <v>126</v>
      </c>
      <c r="D78" s="72">
        <v>34</v>
      </c>
      <c r="E78" s="72">
        <v>21.048500000000001</v>
      </c>
      <c r="F78" s="73">
        <v>55.048500000000004</v>
      </c>
      <c r="G78" s="74">
        <f t="shared" si="94"/>
        <v>16.652171250000002</v>
      </c>
      <c r="H78" s="31">
        <v>27.080200000000001</v>
      </c>
      <c r="I78" s="65">
        <v>6660000</v>
      </c>
      <c r="J78" s="65">
        <v>67340000</v>
      </c>
      <c r="K78" s="27">
        <f t="shared" si="118"/>
        <v>74000000</v>
      </c>
      <c r="L78" s="27">
        <f t="shared" si="119"/>
        <v>6734000</v>
      </c>
      <c r="M78" s="27">
        <f t="shared" si="120"/>
        <v>80734000</v>
      </c>
      <c r="N78" s="57">
        <f t="shared" si="121"/>
        <v>0</v>
      </c>
      <c r="P78" s="28">
        <v>73</v>
      </c>
      <c r="Q78" s="29">
        <f t="shared" si="95"/>
        <v>6660327</v>
      </c>
      <c r="R78" s="29">
        <f t="shared" si="96"/>
        <v>67343303</v>
      </c>
      <c r="S78" s="29">
        <f t="shared" si="97"/>
        <v>6734330</v>
      </c>
      <c r="T78" s="29">
        <f t="shared" si="98"/>
        <v>80737960</v>
      </c>
      <c r="U78" s="57">
        <f t="shared" si="99"/>
        <v>0</v>
      </c>
      <c r="W78" s="28">
        <v>73</v>
      </c>
      <c r="X78" s="29">
        <f t="shared" si="76"/>
        <v>6014570</v>
      </c>
      <c r="Y78" s="29">
        <f t="shared" si="77"/>
        <v>60813988</v>
      </c>
      <c r="Z78" s="29">
        <f t="shared" si="122"/>
        <v>6081399</v>
      </c>
      <c r="AA78" s="27">
        <f t="shared" si="100"/>
        <v>72909957</v>
      </c>
      <c r="AB78" s="57">
        <f t="shared" si="101"/>
        <v>0</v>
      </c>
      <c r="AD78" s="28">
        <v>73</v>
      </c>
      <c r="AE78" s="29">
        <f t="shared" si="78"/>
        <v>5431406</v>
      </c>
      <c r="AF78" s="29">
        <f t="shared" si="79"/>
        <v>54917550</v>
      </c>
      <c r="AG78" s="29">
        <f t="shared" si="123"/>
        <v>5491755</v>
      </c>
      <c r="AH78" s="27">
        <f t="shared" si="102"/>
        <v>65840711</v>
      </c>
      <c r="AI78" s="57">
        <f t="shared" si="103"/>
        <v>0</v>
      </c>
      <c r="AK78" s="28">
        <v>73</v>
      </c>
      <c r="AL78" s="29">
        <f t="shared" si="80"/>
        <v>4904663</v>
      </c>
      <c r="AM78" s="29">
        <f t="shared" si="81"/>
        <v>49591590</v>
      </c>
      <c r="AN78" s="29">
        <f t="shared" si="129"/>
        <v>4959159</v>
      </c>
      <c r="AO78" s="27">
        <f t="shared" si="104"/>
        <v>59455412</v>
      </c>
      <c r="AP78" s="57">
        <f t="shared" si="105"/>
        <v>0</v>
      </c>
      <c r="AR78" s="28">
        <v>73</v>
      </c>
      <c r="AS78" s="29">
        <f t="shared" si="82"/>
        <v>4429051</v>
      </c>
      <c r="AT78" s="29">
        <f t="shared" si="83"/>
        <v>44782628</v>
      </c>
      <c r="AU78" s="29">
        <f t="shared" si="125"/>
        <v>4478263</v>
      </c>
      <c r="AV78" s="27">
        <f t="shared" si="106"/>
        <v>53689942</v>
      </c>
      <c r="AW78" s="57">
        <f t="shared" si="107"/>
        <v>0</v>
      </c>
      <c r="AY78" s="28">
        <v>73</v>
      </c>
      <c r="AZ78" s="29">
        <f t="shared" si="84"/>
        <v>3999722</v>
      </c>
      <c r="BA78" s="29">
        <f t="shared" si="85"/>
        <v>40441636</v>
      </c>
      <c r="BB78" s="29">
        <f t="shared" si="130"/>
        <v>4044164</v>
      </c>
      <c r="BC78" s="27">
        <f t="shared" si="108"/>
        <v>48485522</v>
      </c>
      <c r="BD78" s="57">
        <f t="shared" si="109"/>
        <v>0</v>
      </c>
      <c r="BF78" s="28">
        <v>73</v>
      </c>
      <c r="BG78" s="29">
        <f t="shared" si="86"/>
        <v>3999722</v>
      </c>
      <c r="BH78" s="29">
        <f t="shared" si="87"/>
        <v>40441636</v>
      </c>
      <c r="BI78" s="29">
        <f>ROUND(BH78*0.1,0)</f>
        <v>4044164</v>
      </c>
      <c r="BJ78" s="27">
        <f t="shared" si="110"/>
        <v>48485522</v>
      </c>
      <c r="BK78" s="57">
        <f t="shared" si="111"/>
        <v>0</v>
      </c>
      <c r="BM78" s="28">
        <v>73</v>
      </c>
      <c r="BN78" s="29">
        <f t="shared" si="88"/>
        <v>3999722</v>
      </c>
      <c r="BO78" s="29">
        <f t="shared" si="89"/>
        <v>40441636</v>
      </c>
      <c r="BP78" s="29">
        <f t="shared" si="127"/>
        <v>4044164</v>
      </c>
      <c r="BQ78" s="27">
        <f t="shared" si="112"/>
        <v>48485522</v>
      </c>
      <c r="BR78" s="57">
        <f t="shared" si="113"/>
        <v>0</v>
      </c>
      <c r="BT78" s="28">
        <v>73</v>
      </c>
      <c r="BU78" s="29">
        <f t="shared" si="90"/>
        <v>3999722</v>
      </c>
      <c r="BV78" s="29">
        <f t="shared" si="91"/>
        <v>40441636</v>
      </c>
      <c r="BW78" s="29">
        <f t="shared" si="131"/>
        <v>4044164</v>
      </c>
      <c r="BX78" s="27">
        <f t="shared" si="114"/>
        <v>48485522</v>
      </c>
      <c r="BY78" s="57">
        <f t="shared" si="115"/>
        <v>0</v>
      </c>
      <c r="CA78" s="28">
        <v>73</v>
      </c>
      <c r="CB78" s="29">
        <f t="shared" si="92"/>
        <v>3999722</v>
      </c>
      <c r="CC78" s="29">
        <f t="shared" si="93"/>
        <v>40441636</v>
      </c>
      <c r="CD78" s="29">
        <f t="shared" si="132"/>
        <v>4044164</v>
      </c>
      <c r="CE78" s="27">
        <f t="shared" si="116"/>
        <v>48485522</v>
      </c>
      <c r="CF78" s="57">
        <f t="shared" si="117"/>
        <v>0</v>
      </c>
    </row>
    <row r="79" spans="1:84" ht="15" customHeight="1" x14ac:dyDescent="0.15">
      <c r="A79" s="43">
        <v>74</v>
      </c>
      <c r="B79" s="43"/>
      <c r="C79" s="66" t="s">
        <v>127</v>
      </c>
      <c r="D79" s="72">
        <v>34</v>
      </c>
      <c r="E79" s="72">
        <v>21.048500000000001</v>
      </c>
      <c r="F79" s="73">
        <v>55.048500000000004</v>
      </c>
      <c r="G79" s="74">
        <f t="shared" si="94"/>
        <v>16.652171250000002</v>
      </c>
      <c r="H79" s="31">
        <v>27.080200000000001</v>
      </c>
      <c r="I79" s="65">
        <v>6660000</v>
      </c>
      <c r="J79" s="65">
        <v>67340000</v>
      </c>
      <c r="K79" s="27">
        <f t="shared" si="118"/>
        <v>74000000</v>
      </c>
      <c r="L79" s="27">
        <f t="shared" si="119"/>
        <v>6734000</v>
      </c>
      <c r="M79" s="27">
        <f t="shared" si="120"/>
        <v>80734000</v>
      </c>
      <c r="N79" s="57">
        <f t="shared" si="121"/>
        <v>0</v>
      </c>
      <c r="P79" s="28">
        <v>74</v>
      </c>
      <c r="Q79" s="29">
        <f t="shared" si="95"/>
        <v>6660327</v>
      </c>
      <c r="R79" s="29">
        <f t="shared" si="96"/>
        <v>67343303</v>
      </c>
      <c r="S79" s="29">
        <f t="shared" si="97"/>
        <v>6734330</v>
      </c>
      <c r="T79" s="29">
        <f t="shared" si="98"/>
        <v>80737960</v>
      </c>
      <c r="U79" s="57">
        <f t="shared" si="99"/>
        <v>0</v>
      </c>
      <c r="W79" s="28">
        <v>74</v>
      </c>
      <c r="X79" s="29">
        <f t="shared" si="76"/>
        <v>6014570</v>
      </c>
      <c r="Y79" s="29">
        <f t="shared" si="77"/>
        <v>60813988</v>
      </c>
      <c r="Z79" s="29">
        <f>ROUND(Y79*0.1,0)</f>
        <v>6081399</v>
      </c>
      <c r="AA79" s="27">
        <f t="shared" si="100"/>
        <v>72909957</v>
      </c>
      <c r="AB79" s="57">
        <f t="shared" si="101"/>
        <v>0</v>
      </c>
      <c r="AD79" s="28">
        <v>74</v>
      </c>
      <c r="AE79" s="29">
        <f t="shared" si="78"/>
        <v>5431406</v>
      </c>
      <c r="AF79" s="29">
        <f t="shared" si="79"/>
        <v>54917550</v>
      </c>
      <c r="AG79" s="29">
        <f t="shared" si="123"/>
        <v>5491755</v>
      </c>
      <c r="AH79" s="27">
        <f t="shared" si="102"/>
        <v>65840711</v>
      </c>
      <c r="AI79" s="57">
        <f t="shared" si="103"/>
        <v>0</v>
      </c>
      <c r="AK79" s="28">
        <v>74</v>
      </c>
      <c r="AL79" s="29">
        <f t="shared" si="80"/>
        <v>4904663</v>
      </c>
      <c r="AM79" s="29">
        <f t="shared" si="81"/>
        <v>49591590</v>
      </c>
      <c r="AN79" s="29">
        <f t="shared" si="129"/>
        <v>4959159</v>
      </c>
      <c r="AO79" s="27">
        <f t="shared" si="104"/>
        <v>59455412</v>
      </c>
      <c r="AP79" s="57">
        <f t="shared" si="105"/>
        <v>0</v>
      </c>
      <c r="AR79" s="28">
        <v>74</v>
      </c>
      <c r="AS79" s="29">
        <f t="shared" si="82"/>
        <v>4429051</v>
      </c>
      <c r="AT79" s="29">
        <f t="shared" si="83"/>
        <v>44782628</v>
      </c>
      <c r="AU79" s="29">
        <f>ROUND(AT79*0.1,0)</f>
        <v>4478263</v>
      </c>
      <c r="AV79" s="27">
        <f t="shared" si="106"/>
        <v>53689942</v>
      </c>
      <c r="AW79" s="57">
        <f t="shared" si="107"/>
        <v>0</v>
      </c>
      <c r="AY79" s="28">
        <v>74</v>
      </c>
      <c r="AZ79" s="29">
        <f t="shared" si="84"/>
        <v>3999722</v>
      </c>
      <c r="BA79" s="29">
        <f t="shared" si="85"/>
        <v>40441636</v>
      </c>
      <c r="BB79" s="29">
        <f t="shared" si="130"/>
        <v>4044164</v>
      </c>
      <c r="BC79" s="27">
        <f t="shared" si="108"/>
        <v>48485522</v>
      </c>
      <c r="BD79" s="57">
        <f t="shared" si="109"/>
        <v>0</v>
      </c>
      <c r="BF79" s="28">
        <v>74</v>
      </c>
      <c r="BG79" s="29">
        <f t="shared" si="86"/>
        <v>3999722</v>
      </c>
      <c r="BH79" s="29">
        <f t="shared" si="87"/>
        <v>40441636</v>
      </c>
      <c r="BI79" s="29">
        <f t="shared" ref="BI79:BI92" si="133">ROUND(BH79*0.1,0)</f>
        <v>4044164</v>
      </c>
      <c r="BJ79" s="27">
        <f t="shared" si="110"/>
        <v>48485522</v>
      </c>
      <c r="BK79" s="57">
        <f t="shared" si="111"/>
        <v>0</v>
      </c>
      <c r="BM79" s="28">
        <v>74</v>
      </c>
      <c r="BN79" s="29">
        <f t="shared" si="88"/>
        <v>3999722</v>
      </c>
      <c r="BO79" s="29">
        <f t="shared" si="89"/>
        <v>40441636</v>
      </c>
      <c r="BP79" s="29">
        <f t="shared" si="127"/>
        <v>4044164</v>
      </c>
      <c r="BQ79" s="27">
        <f t="shared" si="112"/>
        <v>48485522</v>
      </c>
      <c r="BR79" s="57">
        <f t="shared" si="113"/>
        <v>0</v>
      </c>
      <c r="BT79" s="28">
        <v>74</v>
      </c>
      <c r="BU79" s="29">
        <f t="shared" si="90"/>
        <v>3999722</v>
      </c>
      <c r="BV79" s="29">
        <f t="shared" si="91"/>
        <v>40441636</v>
      </c>
      <c r="BW79" s="29">
        <f t="shared" si="131"/>
        <v>4044164</v>
      </c>
      <c r="BX79" s="27">
        <f t="shared" si="114"/>
        <v>48485522</v>
      </c>
      <c r="BY79" s="57">
        <f t="shared" si="115"/>
        <v>0</v>
      </c>
      <c r="CA79" s="28">
        <v>74</v>
      </c>
      <c r="CB79" s="29">
        <f t="shared" si="92"/>
        <v>3999722</v>
      </c>
      <c r="CC79" s="29">
        <f t="shared" si="93"/>
        <v>40441636</v>
      </c>
      <c r="CD79" s="29">
        <f t="shared" si="132"/>
        <v>4044164</v>
      </c>
      <c r="CE79" s="27">
        <f t="shared" si="116"/>
        <v>48485522</v>
      </c>
      <c r="CF79" s="57">
        <f t="shared" si="117"/>
        <v>0</v>
      </c>
    </row>
    <row r="80" spans="1:84" ht="15" customHeight="1" x14ac:dyDescent="0.15">
      <c r="A80" s="43">
        <v>75</v>
      </c>
      <c r="B80" s="43"/>
      <c r="C80" s="66" t="s">
        <v>128</v>
      </c>
      <c r="D80" s="72">
        <v>104</v>
      </c>
      <c r="E80" s="72">
        <v>64.383899999999997</v>
      </c>
      <c r="F80" s="73">
        <v>168.38389999999998</v>
      </c>
      <c r="G80" s="74">
        <f t="shared" si="94"/>
        <v>50.936129749999992</v>
      </c>
      <c r="H80" s="31">
        <v>82.833399999999997</v>
      </c>
      <c r="I80" s="65">
        <v>20340000</v>
      </c>
      <c r="J80" s="65">
        <v>205660000</v>
      </c>
      <c r="K80" s="27">
        <f t="shared" si="118"/>
        <v>226000000</v>
      </c>
      <c r="L80" s="27">
        <f t="shared" si="119"/>
        <v>20566000</v>
      </c>
      <c r="M80" s="27">
        <f t="shared" si="120"/>
        <v>246566000</v>
      </c>
      <c r="N80" s="57">
        <f t="shared" si="121"/>
        <v>0</v>
      </c>
      <c r="P80" s="28">
        <v>75</v>
      </c>
      <c r="Q80" s="29">
        <f t="shared" si="95"/>
        <v>20340998</v>
      </c>
      <c r="R80" s="29">
        <f t="shared" si="96"/>
        <v>205670086</v>
      </c>
      <c r="S80" s="29">
        <f t="shared" si="97"/>
        <v>20567009</v>
      </c>
      <c r="T80" s="29">
        <f t="shared" si="98"/>
        <v>246578093</v>
      </c>
      <c r="U80" s="57">
        <f t="shared" si="99"/>
        <v>0</v>
      </c>
      <c r="W80" s="28">
        <v>75</v>
      </c>
      <c r="X80" s="29">
        <f t="shared" si="76"/>
        <v>18368823</v>
      </c>
      <c r="Y80" s="29">
        <f t="shared" si="77"/>
        <v>185729208</v>
      </c>
      <c r="Z80" s="29">
        <f t="shared" ref="Z80:Z92" si="134">ROUND(Y80*0.1,0)</f>
        <v>18572921</v>
      </c>
      <c r="AA80" s="27">
        <f t="shared" si="100"/>
        <v>222670952</v>
      </c>
      <c r="AB80" s="57">
        <f t="shared" si="101"/>
        <v>0</v>
      </c>
      <c r="AD80" s="28">
        <v>75</v>
      </c>
      <c r="AE80" s="29">
        <f t="shared" si="78"/>
        <v>16587808</v>
      </c>
      <c r="AF80" s="29">
        <f t="shared" si="79"/>
        <v>167721165</v>
      </c>
      <c r="AG80" s="29">
        <f t="shared" si="123"/>
        <v>16772117</v>
      </c>
      <c r="AH80" s="27">
        <f t="shared" si="102"/>
        <v>201081090</v>
      </c>
      <c r="AI80" s="57">
        <f t="shared" si="103"/>
        <v>0</v>
      </c>
      <c r="AK80" s="28">
        <v>75</v>
      </c>
      <c r="AL80" s="29">
        <f t="shared" si="80"/>
        <v>14979105</v>
      </c>
      <c r="AM80" s="29">
        <f t="shared" si="81"/>
        <v>151455397</v>
      </c>
      <c r="AN80" s="29">
        <f t="shared" si="129"/>
        <v>15145540</v>
      </c>
      <c r="AO80" s="27">
        <f t="shared" si="104"/>
        <v>181580042</v>
      </c>
      <c r="AP80" s="57">
        <f t="shared" si="105"/>
        <v>0</v>
      </c>
      <c r="AR80" s="28">
        <v>75</v>
      </c>
      <c r="AS80" s="29">
        <f t="shared" si="82"/>
        <v>13526561</v>
      </c>
      <c r="AT80" s="29">
        <f t="shared" si="83"/>
        <v>136768566</v>
      </c>
      <c r="AU80" s="29">
        <f t="shared" si="125"/>
        <v>13676857</v>
      </c>
      <c r="AV80" s="27">
        <f t="shared" si="106"/>
        <v>163971984</v>
      </c>
      <c r="AW80" s="57">
        <f t="shared" si="107"/>
        <v>0</v>
      </c>
      <c r="AY80" s="28">
        <v>75</v>
      </c>
      <c r="AZ80" s="29">
        <f t="shared" si="84"/>
        <v>12215368</v>
      </c>
      <c r="BA80" s="29">
        <f t="shared" si="85"/>
        <v>123510944</v>
      </c>
      <c r="BB80" s="29">
        <f t="shared" si="130"/>
        <v>12351094</v>
      </c>
      <c r="BC80" s="27">
        <f t="shared" si="108"/>
        <v>148077406</v>
      </c>
      <c r="BD80" s="57">
        <f t="shared" si="109"/>
        <v>0</v>
      </c>
      <c r="BF80" s="28">
        <v>75</v>
      </c>
      <c r="BG80" s="29">
        <f t="shared" si="86"/>
        <v>12215368</v>
      </c>
      <c r="BH80" s="29">
        <f t="shared" si="87"/>
        <v>123510944</v>
      </c>
      <c r="BI80" s="29">
        <f t="shared" si="133"/>
        <v>12351094</v>
      </c>
      <c r="BJ80" s="27">
        <f t="shared" si="110"/>
        <v>148077406</v>
      </c>
      <c r="BK80" s="57">
        <f t="shared" si="111"/>
        <v>0</v>
      </c>
      <c r="BM80" s="28">
        <v>75</v>
      </c>
      <c r="BN80" s="29">
        <f t="shared" si="88"/>
        <v>12215368</v>
      </c>
      <c r="BO80" s="29">
        <f t="shared" si="89"/>
        <v>123510944</v>
      </c>
      <c r="BP80" s="29">
        <f t="shared" si="127"/>
        <v>12351094</v>
      </c>
      <c r="BQ80" s="27">
        <f t="shared" si="112"/>
        <v>148077406</v>
      </c>
      <c r="BR80" s="57">
        <f t="shared" si="113"/>
        <v>0</v>
      </c>
      <c r="BT80" s="28">
        <v>75</v>
      </c>
      <c r="BU80" s="29">
        <f t="shared" si="90"/>
        <v>12215368</v>
      </c>
      <c r="BV80" s="29">
        <f t="shared" si="91"/>
        <v>123510944</v>
      </c>
      <c r="BW80" s="29">
        <f t="shared" si="131"/>
        <v>12351094</v>
      </c>
      <c r="BX80" s="27">
        <f t="shared" si="114"/>
        <v>148077406</v>
      </c>
      <c r="BY80" s="57">
        <f t="shared" si="115"/>
        <v>0</v>
      </c>
      <c r="CA80" s="28">
        <v>75</v>
      </c>
      <c r="CB80" s="29">
        <f t="shared" si="92"/>
        <v>12215368</v>
      </c>
      <c r="CC80" s="29">
        <f t="shared" si="93"/>
        <v>123510944</v>
      </c>
      <c r="CD80" s="29">
        <f t="shared" si="132"/>
        <v>12351094</v>
      </c>
      <c r="CE80" s="27">
        <f t="shared" si="116"/>
        <v>148077406</v>
      </c>
      <c r="CF80" s="57">
        <f t="shared" si="117"/>
        <v>0</v>
      </c>
    </row>
    <row r="81" spans="1:84" ht="15" customHeight="1" x14ac:dyDescent="0.15">
      <c r="A81" s="43">
        <v>76</v>
      </c>
      <c r="B81" s="43"/>
      <c r="C81" s="66" t="s">
        <v>129</v>
      </c>
      <c r="D81" s="72">
        <v>52</v>
      </c>
      <c r="E81" s="72">
        <v>32.191899999999997</v>
      </c>
      <c r="F81" s="73">
        <v>84.191900000000004</v>
      </c>
      <c r="G81" s="74">
        <f t="shared" si="94"/>
        <v>25.468049749999999</v>
      </c>
      <c r="H81" s="31">
        <v>41.416699999999999</v>
      </c>
      <c r="I81" s="65">
        <v>10170000</v>
      </c>
      <c r="J81" s="65">
        <v>102830000</v>
      </c>
      <c r="K81" s="27">
        <f t="shared" si="118"/>
        <v>113000000</v>
      </c>
      <c r="L81" s="27">
        <f t="shared" si="119"/>
        <v>10283000</v>
      </c>
      <c r="M81" s="27">
        <f t="shared" si="120"/>
        <v>123283000</v>
      </c>
      <c r="N81" s="57">
        <f t="shared" si="121"/>
        <v>0</v>
      </c>
      <c r="P81" s="28">
        <v>76</v>
      </c>
      <c r="Q81" s="29">
        <f t="shared" si="95"/>
        <v>10170499</v>
      </c>
      <c r="R81" s="29">
        <f t="shared" si="96"/>
        <v>102835043</v>
      </c>
      <c r="S81" s="29">
        <f t="shared" si="97"/>
        <v>10283504</v>
      </c>
      <c r="T81" s="29">
        <f t="shared" si="98"/>
        <v>123289046</v>
      </c>
      <c r="U81" s="57">
        <f t="shared" si="99"/>
        <v>0</v>
      </c>
      <c r="W81" s="28">
        <v>76</v>
      </c>
      <c r="X81" s="29">
        <f t="shared" si="76"/>
        <v>9184411</v>
      </c>
      <c r="Y81" s="29">
        <f t="shared" si="77"/>
        <v>92864604</v>
      </c>
      <c r="Z81" s="29">
        <f t="shared" si="134"/>
        <v>9286460</v>
      </c>
      <c r="AA81" s="27">
        <f t="shared" si="100"/>
        <v>111335475</v>
      </c>
      <c r="AB81" s="57">
        <f t="shared" si="101"/>
        <v>0</v>
      </c>
      <c r="AD81" s="28">
        <v>76</v>
      </c>
      <c r="AE81" s="29">
        <f t="shared" si="78"/>
        <v>8293904</v>
      </c>
      <c r="AF81" s="29">
        <f t="shared" si="79"/>
        <v>83860582</v>
      </c>
      <c r="AG81" s="29">
        <f t="shared" si="123"/>
        <v>8386058</v>
      </c>
      <c r="AH81" s="27">
        <f t="shared" si="102"/>
        <v>100540544</v>
      </c>
      <c r="AI81" s="57">
        <f t="shared" si="103"/>
        <v>0</v>
      </c>
      <c r="AK81" s="28">
        <v>76</v>
      </c>
      <c r="AL81" s="29">
        <f t="shared" si="80"/>
        <v>7489553</v>
      </c>
      <c r="AM81" s="29">
        <f t="shared" si="81"/>
        <v>75727698</v>
      </c>
      <c r="AN81" s="29">
        <f t="shared" si="129"/>
        <v>7572770</v>
      </c>
      <c r="AO81" s="27">
        <f t="shared" si="104"/>
        <v>90790021</v>
      </c>
      <c r="AP81" s="57">
        <f t="shared" si="105"/>
        <v>0</v>
      </c>
      <c r="AR81" s="28">
        <v>76</v>
      </c>
      <c r="AS81" s="29">
        <f t="shared" si="82"/>
        <v>6763281</v>
      </c>
      <c r="AT81" s="29">
        <f t="shared" si="83"/>
        <v>68384283</v>
      </c>
      <c r="AU81" s="29">
        <f t="shared" si="125"/>
        <v>6838428</v>
      </c>
      <c r="AV81" s="27">
        <f t="shared" si="106"/>
        <v>81985992</v>
      </c>
      <c r="AW81" s="57">
        <f t="shared" si="107"/>
        <v>0</v>
      </c>
      <c r="AY81" s="28">
        <v>76</v>
      </c>
      <c r="AZ81" s="29">
        <f t="shared" si="84"/>
        <v>6107684</v>
      </c>
      <c r="BA81" s="29">
        <f t="shared" si="85"/>
        <v>61755472</v>
      </c>
      <c r="BB81" s="29">
        <f t="shared" si="130"/>
        <v>6175547</v>
      </c>
      <c r="BC81" s="27">
        <f t="shared" si="108"/>
        <v>74038703</v>
      </c>
      <c r="BD81" s="57">
        <f t="shared" si="109"/>
        <v>0</v>
      </c>
      <c r="BF81" s="28">
        <v>76</v>
      </c>
      <c r="BG81" s="29">
        <f t="shared" si="86"/>
        <v>6107684</v>
      </c>
      <c r="BH81" s="29">
        <f t="shared" si="87"/>
        <v>61755472</v>
      </c>
      <c r="BI81" s="29">
        <f t="shared" si="133"/>
        <v>6175547</v>
      </c>
      <c r="BJ81" s="27">
        <f t="shared" si="110"/>
        <v>74038703</v>
      </c>
      <c r="BK81" s="57">
        <f t="shared" si="111"/>
        <v>0</v>
      </c>
      <c r="BM81" s="28">
        <v>76</v>
      </c>
      <c r="BN81" s="29">
        <f t="shared" si="88"/>
        <v>6107684</v>
      </c>
      <c r="BO81" s="29">
        <f t="shared" si="89"/>
        <v>61755472</v>
      </c>
      <c r="BP81" s="29">
        <f t="shared" si="127"/>
        <v>6175547</v>
      </c>
      <c r="BQ81" s="27">
        <f t="shared" si="112"/>
        <v>74038703</v>
      </c>
      <c r="BR81" s="57">
        <f t="shared" si="113"/>
        <v>0</v>
      </c>
      <c r="BT81" s="28">
        <v>76</v>
      </c>
      <c r="BU81" s="29">
        <f t="shared" si="90"/>
        <v>6107684</v>
      </c>
      <c r="BV81" s="29">
        <f t="shared" si="91"/>
        <v>61755472</v>
      </c>
      <c r="BW81" s="29">
        <f t="shared" si="131"/>
        <v>6175547</v>
      </c>
      <c r="BX81" s="27">
        <f t="shared" si="114"/>
        <v>74038703</v>
      </c>
      <c r="BY81" s="57">
        <f t="shared" si="115"/>
        <v>0</v>
      </c>
      <c r="CA81" s="28">
        <v>76</v>
      </c>
      <c r="CB81" s="29">
        <f t="shared" si="92"/>
        <v>6107684</v>
      </c>
      <c r="CC81" s="29">
        <f t="shared" si="93"/>
        <v>61755472</v>
      </c>
      <c r="CD81" s="29">
        <f t="shared" si="132"/>
        <v>6175547</v>
      </c>
      <c r="CE81" s="27">
        <f t="shared" si="116"/>
        <v>74038703</v>
      </c>
      <c r="CF81" s="57">
        <f t="shared" si="117"/>
        <v>0</v>
      </c>
    </row>
    <row r="82" spans="1:84" ht="15" customHeight="1" x14ac:dyDescent="0.15">
      <c r="A82" s="43">
        <v>77</v>
      </c>
      <c r="B82" s="43"/>
      <c r="C82" s="66" t="s">
        <v>130</v>
      </c>
      <c r="D82" s="72">
        <v>31.2</v>
      </c>
      <c r="E82" s="72">
        <v>19.315100000000001</v>
      </c>
      <c r="F82" s="73">
        <v>50.515100000000004</v>
      </c>
      <c r="G82" s="74">
        <f t="shared" si="94"/>
        <v>15.280817750000001</v>
      </c>
      <c r="H82" s="31">
        <v>24.85</v>
      </c>
      <c r="I82" s="65">
        <v>6750000</v>
      </c>
      <c r="J82" s="65">
        <v>68250000</v>
      </c>
      <c r="K82" s="27">
        <f t="shared" si="118"/>
        <v>75000000</v>
      </c>
      <c r="L82" s="27">
        <f t="shared" si="119"/>
        <v>6825000</v>
      </c>
      <c r="M82" s="27">
        <f t="shared" si="120"/>
        <v>81825000</v>
      </c>
      <c r="N82" s="57">
        <f t="shared" si="121"/>
        <v>0</v>
      </c>
      <c r="P82" s="28">
        <v>77</v>
      </c>
      <c r="Q82" s="29">
        <f t="shared" si="95"/>
        <v>6750331</v>
      </c>
      <c r="R82" s="29">
        <f t="shared" si="96"/>
        <v>68253347</v>
      </c>
      <c r="S82" s="29">
        <f t="shared" si="97"/>
        <v>6825335</v>
      </c>
      <c r="T82" s="29">
        <f t="shared" si="98"/>
        <v>81829013</v>
      </c>
      <c r="U82" s="57">
        <f t="shared" si="99"/>
        <v>0</v>
      </c>
      <c r="W82" s="28">
        <v>77</v>
      </c>
      <c r="X82" s="29">
        <f t="shared" si="76"/>
        <v>6095848</v>
      </c>
      <c r="Y82" s="29">
        <f t="shared" si="77"/>
        <v>61635799</v>
      </c>
      <c r="Z82" s="29">
        <f t="shared" si="134"/>
        <v>6163580</v>
      </c>
      <c r="AA82" s="27">
        <f t="shared" si="100"/>
        <v>73895227</v>
      </c>
      <c r="AB82" s="57">
        <f t="shared" si="101"/>
        <v>0</v>
      </c>
      <c r="AD82" s="28">
        <v>77</v>
      </c>
      <c r="AE82" s="29">
        <f t="shared" si="78"/>
        <v>5504803</v>
      </c>
      <c r="AF82" s="29">
        <f t="shared" si="79"/>
        <v>55659679</v>
      </c>
      <c r="AG82" s="29">
        <f>ROUND(AF82*0.1,0)</f>
        <v>5565968</v>
      </c>
      <c r="AH82" s="27">
        <f t="shared" si="102"/>
        <v>66730450</v>
      </c>
      <c r="AI82" s="57">
        <f t="shared" si="103"/>
        <v>0</v>
      </c>
      <c r="AK82" s="28">
        <v>77</v>
      </c>
      <c r="AL82" s="29">
        <f t="shared" si="80"/>
        <v>4970942</v>
      </c>
      <c r="AM82" s="29">
        <f t="shared" si="81"/>
        <v>50261747</v>
      </c>
      <c r="AN82" s="29">
        <f t="shared" si="129"/>
        <v>5026175</v>
      </c>
      <c r="AO82" s="27">
        <f t="shared" si="104"/>
        <v>60258864</v>
      </c>
      <c r="AP82" s="57">
        <f t="shared" si="105"/>
        <v>0</v>
      </c>
      <c r="AR82" s="28">
        <v>77</v>
      </c>
      <c r="AS82" s="29">
        <f t="shared" si="82"/>
        <v>4488903</v>
      </c>
      <c r="AT82" s="29">
        <f t="shared" si="83"/>
        <v>45387798</v>
      </c>
      <c r="AU82" s="29">
        <f t="shared" si="125"/>
        <v>4538780</v>
      </c>
      <c r="AV82" s="27">
        <f t="shared" si="106"/>
        <v>54415481</v>
      </c>
      <c r="AW82" s="57">
        <f t="shared" si="107"/>
        <v>0</v>
      </c>
      <c r="AY82" s="28">
        <v>77</v>
      </c>
      <c r="AZ82" s="29">
        <f t="shared" si="84"/>
        <v>4053773</v>
      </c>
      <c r="BA82" s="29">
        <f t="shared" si="85"/>
        <v>40988145</v>
      </c>
      <c r="BB82" s="29">
        <f t="shared" si="130"/>
        <v>4098815</v>
      </c>
      <c r="BC82" s="27">
        <f t="shared" si="108"/>
        <v>49140733</v>
      </c>
      <c r="BD82" s="57">
        <f t="shared" si="109"/>
        <v>0</v>
      </c>
      <c r="BF82" s="28">
        <v>77</v>
      </c>
      <c r="BG82" s="29">
        <f t="shared" si="86"/>
        <v>4053773</v>
      </c>
      <c r="BH82" s="29">
        <f t="shared" si="87"/>
        <v>40988145</v>
      </c>
      <c r="BI82" s="29">
        <f t="shared" si="133"/>
        <v>4098815</v>
      </c>
      <c r="BJ82" s="27">
        <f t="shared" si="110"/>
        <v>49140733</v>
      </c>
      <c r="BK82" s="57">
        <f t="shared" si="111"/>
        <v>0</v>
      </c>
      <c r="BM82" s="28">
        <v>77</v>
      </c>
      <c r="BN82" s="29">
        <f t="shared" si="88"/>
        <v>4053773</v>
      </c>
      <c r="BO82" s="29">
        <f t="shared" si="89"/>
        <v>40988145</v>
      </c>
      <c r="BP82" s="29">
        <f t="shared" si="127"/>
        <v>4098815</v>
      </c>
      <c r="BQ82" s="27">
        <f t="shared" si="112"/>
        <v>49140733</v>
      </c>
      <c r="BR82" s="57">
        <f t="shared" si="113"/>
        <v>0</v>
      </c>
      <c r="BT82" s="28">
        <v>77</v>
      </c>
      <c r="BU82" s="29">
        <f t="shared" si="90"/>
        <v>4053773</v>
      </c>
      <c r="BV82" s="29">
        <f t="shared" si="91"/>
        <v>40988145</v>
      </c>
      <c r="BW82" s="29">
        <f t="shared" si="131"/>
        <v>4098815</v>
      </c>
      <c r="BX82" s="27">
        <f t="shared" si="114"/>
        <v>49140733</v>
      </c>
      <c r="BY82" s="57">
        <f t="shared" si="115"/>
        <v>0</v>
      </c>
      <c r="CA82" s="28">
        <v>77</v>
      </c>
      <c r="CB82" s="29">
        <f t="shared" si="92"/>
        <v>4053773</v>
      </c>
      <c r="CC82" s="29">
        <f t="shared" si="93"/>
        <v>40988145</v>
      </c>
      <c r="CD82" s="29">
        <f t="shared" si="132"/>
        <v>4098815</v>
      </c>
      <c r="CE82" s="27">
        <f t="shared" si="116"/>
        <v>49140733</v>
      </c>
      <c r="CF82" s="57">
        <f t="shared" si="117"/>
        <v>0</v>
      </c>
    </row>
    <row r="83" spans="1:84" ht="15" customHeight="1" x14ac:dyDescent="0.15">
      <c r="A83" s="43">
        <v>78</v>
      </c>
      <c r="B83" s="43"/>
      <c r="C83" s="66" t="s">
        <v>131</v>
      </c>
      <c r="D83" s="72">
        <v>25.35</v>
      </c>
      <c r="E83" s="72">
        <v>15.6934</v>
      </c>
      <c r="F83" s="73">
        <v>41.043400000000005</v>
      </c>
      <c r="G83" s="74">
        <f t="shared" si="94"/>
        <v>12.4156285</v>
      </c>
      <c r="H83" s="31">
        <v>20.1906</v>
      </c>
      <c r="I83" s="65">
        <v>5490000</v>
      </c>
      <c r="J83" s="65">
        <v>55510000</v>
      </c>
      <c r="K83" s="27">
        <f t="shared" si="118"/>
        <v>61000000</v>
      </c>
      <c r="L83" s="27">
        <f t="shared" si="119"/>
        <v>5551000</v>
      </c>
      <c r="M83" s="27">
        <f t="shared" si="120"/>
        <v>66551000</v>
      </c>
      <c r="N83" s="57">
        <f t="shared" si="121"/>
        <v>0</v>
      </c>
      <c r="P83" s="28">
        <v>78</v>
      </c>
      <c r="Q83" s="29">
        <f t="shared" si="95"/>
        <v>5490269</v>
      </c>
      <c r="R83" s="29">
        <f t="shared" si="96"/>
        <v>55512722</v>
      </c>
      <c r="S83" s="29">
        <f t="shared" si="97"/>
        <v>5551272</v>
      </c>
      <c r="T83" s="29">
        <f t="shared" si="98"/>
        <v>66554263</v>
      </c>
      <c r="U83" s="57">
        <f t="shared" si="99"/>
        <v>0</v>
      </c>
      <c r="W83" s="28">
        <v>78</v>
      </c>
      <c r="X83" s="29">
        <f t="shared" si="76"/>
        <v>4957957</v>
      </c>
      <c r="Y83" s="29">
        <f t="shared" si="77"/>
        <v>50130450</v>
      </c>
      <c r="Z83" s="29">
        <f t="shared" si="134"/>
        <v>5013045</v>
      </c>
      <c r="AA83" s="27">
        <f t="shared" si="100"/>
        <v>60101452</v>
      </c>
      <c r="AB83" s="57">
        <f t="shared" si="101"/>
        <v>0</v>
      </c>
      <c r="AD83" s="28">
        <v>78</v>
      </c>
      <c r="AE83" s="29">
        <f t="shared" si="78"/>
        <v>4477240</v>
      </c>
      <c r="AF83" s="29">
        <f t="shared" si="79"/>
        <v>45269872</v>
      </c>
      <c r="AG83" s="29">
        <f t="shared" ref="AG83:AG92" si="135">ROUND(AF83*0.1,0)</f>
        <v>4526987</v>
      </c>
      <c r="AH83" s="27">
        <f t="shared" si="102"/>
        <v>54274099</v>
      </c>
      <c r="AI83" s="57">
        <f t="shared" si="103"/>
        <v>0</v>
      </c>
      <c r="AK83" s="28">
        <v>78</v>
      </c>
      <c r="AL83" s="29">
        <f t="shared" si="80"/>
        <v>4043033</v>
      </c>
      <c r="AM83" s="29">
        <f t="shared" si="81"/>
        <v>40879554</v>
      </c>
      <c r="AN83" s="29">
        <f>ROUND(AM83*0.1,0)</f>
        <v>4087955</v>
      </c>
      <c r="AO83" s="27">
        <f t="shared" si="104"/>
        <v>49010542</v>
      </c>
      <c r="AP83" s="57">
        <f t="shared" si="105"/>
        <v>0</v>
      </c>
      <c r="AR83" s="28">
        <v>78</v>
      </c>
      <c r="AS83" s="29">
        <f t="shared" si="82"/>
        <v>3650975</v>
      </c>
      <c r="AT83" s="29">
        <f t="shared" si="83"/>
        <v>36915409</v>
      </c>
      <c r="AU83" s="29">
        <f>ROUND(AT83*0.1,0)</f>
        <v>3691541</v>
      </c>
      <c r="AV83" s="27">
        <f t="shared" si="106"/>
        <v>44257925</v>
      </c>
      <c r="AW83" s="57">
        <f t="shared" si="107"/>
        <v>0</v>
      </c>
      <c r="AY83" s="28">
        <v>78</v>
      </c>
      <c r="AZ83" s="29">
        <f t="shared" si="84"/>
        <v>3297068</v>
      </c>
      <c r="BA83" s="29">
        <f t="shared" si="85"/>
        <v>33337025</v>
      </c>
      <c r="BB83" s="29">
        <f t="shared" si="130"/>
        <v>3333703</v>
      </c>
      <c r="BC83" s="27">
        <f t="shared" si="108"/>
        <v>39967796</v>
      </c>
      <c r="BD83" s="57">
        <f t="shared" si="109"/>
        <v>0</v>
      </c>
      <c r="BF83" s="28">
        <v>78</v>
      </c>
      <c r="BG83" s="29">
        <f t="shared" si="86"/>
        <v>3297068</v>
      </c>
      <c r="BH83" s="29">
        <f t="shared" si="87"/>
        <v>33337025</v>
      </c>
      <c r="BI83" s="29">
        <f t="shared" si="133"/>
        <v>3333703</v>
      </c>
      <c r="BJ83" s="27">
        <f t="shared" si="110"/>
        <v>39967796</v>
      </c>
      <c r="BK83" s="57">
        <f t="shared" si="111"/>
        <v>0</v>
      </c>
      <c r="BM83" s="28">
        <v>78</v>
      </c>
      <c r="BN83" s="29">
        <f t="shared" si="88"/>
        <v>3297068</v>
      </c>
      <c r="BO83" s="29">
        <f t="shared" si="89"/>
        <v>33337025</v>
      </c>
      <c r="BP83" s="29">
        <f t="shared" si="127"/>
        <v>3333703</v>
      </c>
      <c r="BQ83" s="27">
        <f t="shared" si="112"/>
        <v>39967796</v>
      </c>
      <c r="BR83" s="57">
        <f t="shared" si="113"/>
        <v>0</v>
      </c>
      <c r="BT83" s="28">
        <v>78</v>
      </c>
      <c r="BU83" s="29">
        <f t="shared" si="90"/>
        <v>3297068</v>
      </c>
      <c r="BV83" s="29">
        <f t="shared" si="91"/>
        <v>33337025</v>
      </c>
      <c r="BW83" s="29">
        <f t="shared" si="131"/>
        <v>3333703</v>
      </c>
      <c r="BX83" s="27">
        <f t="shared" si="114"/>
        <v>39967796</v>
      </c>
      <c r="BY83" s="57">
        <f t="shared" si="115"/>
        <v>0</v>
      </c>
      <c r="CA83" s="28">
        <v>78</v>
      </c>
      <c r="CB83" s="29">
        <f t="shared" si="92"/>
        <v>3297068</v>
      </c>
      <c r="CC83" s="29">
        <f t="shared" si="93"/>
        <v>33337025</v>
      </c>
      <c r="CD83" s="29">
        <f t="shared" si="132"/>
        <v>3333703</v>
      </c>
      <c r="CE83" s="27">
        <f t="shared" si="116"/>
        <v>39967796</v>
      </c>
      <c r="CF83" s="57">
        <f t="shared" si="117"/>
        <v>0</v>
      </c>
    </row>
    <row r="84" spans="1:84" ht="15" customHeight="1" x14ac:dyDescent="0.15">
      <c r="A84" s="43">
        <v>79</v>
      </c>
      <c r="B84" s="43"/>
      <c r="C84" s="66" t="s">
        <v>132</v>
      </c>
      <c r="D84" s="72">
        <v>32</v>
      </c>
      <c r="E84" s="72">
        <v>19.810300000000002</v>
      </c>
      <c r="F84" s="73">
        <v>51.810299999999998</v>
      </c>
      <c r="G84" s="74">
        <f t="shared" si="94"/>
        <v>15.672615749999999</v>
      </c>
      <c r="H84" s="31">
        <v>25.487200000000001</v>
      </c>
      <c r="I84" s="65">
        <v>6210000</v>
      </c>
      <c r="J84" s="65">
        <v>62790000</v>
      </c>
      <c r="K84" s="27">
        <f t="shared" si="118"/>
        <v>69000000</v>
      </c>
      <c r="L84" s="27">
        <f t="shared" si="119"/>
        <v>6279000</v>
      </c>
      <c r="M84" s="27">
        <f t="shared" si="120"/>
        <v>75279000</v>
      </c>
      <c r="N84" s="57">
        <f t="shared" si="121"/>
        <v>0</v>
      </c>
      <c r="P84" s="28">
        <v>79</v>
      </c>
      <c r="Q84" s="29">
        <f t="shared" si="95"/>
        <v>6210305</v>
      </c>
      <c r="R84" s="29">
        <f t="shared" si="96"/>
        <v>62793079</v>
      </c>
      <c r="S84" s="29">
        <f t="shared" si="97"/>
        <v>6279308</v>
      </c>
      <c r="T84" s="29">
        <f t="shared" si="98"/>
        <v>75282692</v>
      </c>
      <c r="U84" s="57">
        <f t="shared" si="99"/>
        <v>0</v>
      </c>
      <c r="W84" s="28">
        <v>79</v>
      </c>
      <c r="X84" s="29">
        <f t="shared" si="76"/>
        <v>5608180</v>
      </c>
      <c r="Y84" s="29">
        <f t="shared" si="77"/>
        <v>56704935</v>
      </c>
      <c r="Z84" s="29">
        <f t="shared" si="134"/>
        <v>5670494</v>
      </c>
      <c r="AA84" s="27">
        <f t="shared" si="100"/>
        <v>67983609</v>
      </c>
      <c r="AB84" s="57">
        <f t="shared" si="101"/>
        <v>0</v>
      </c>
      <c r="AD84" s="28">
        <v>79</v>
      </c>
      <c r="AE84" s="29">
        <f t="shared" si="78"/>
        <v>5064419</v>
      </c>
      <c r="AF84" s="29">
        <f t="shared" si="79"/>
        <v>51206904</v>
      </c>
      <c r="AG84" s="29">
        <f t="shared" si="135"/>
        <v>5120690</v>
      </c>
      <c r="AH84" s="27">
        <f t="shared" si="102"/>
        <v>61392013</v>
      </c>
      <c r="AI84" s="57">
        <f t="shared" si="103"/>
        <v>0</v>
      </c>
      <c r="AK84" s="28">
        <v>79</v>
      </c>
      <c r="AL84" s="29">
        <f t="shared" si="80"/>
        <v>4573267</v>
      </c>
      <c r="AM84" s="29">
        <f t="shared" si="81"/>
        <v>46240807</v>
      </c>
      <c r="AN84" s="29">
        <f t="shared" ref="AN84:AN92" si="136">ROUND(AM84*0.1,0)</f>
        <v>4624081</v>
      </c>
      <c r="AO84" s="27">
        <f t="shared" si="104"/>
        <v>55438155</v>
      </c>
      <c r="AP84" s="57">
        <f t="shared" si="105"/>
        <v>0</v>
      </c>
      <c r="AR84" s="28">
        <v>79</v>
      </c>
      <c r="AS84" s="29">
        <f t="shared" si="82"/>
        <v>4129791</v>
      </c>
      <c r="AT84" s="29">
        <f t="shared" si="83"/>
        <v>41756774</v>
      </c>
      <c r="AU84" s="29">
        <f t="shared" ref="AU84:AU92" si="137">ROUND(AT84*0.1,0)</f>
        <v>4175677</v>
      </c>
      <c r="AV84" s="27">
        <f t="shared" si="106"/>
        <v>50062242</v>
      </c>
      <c r="AW84" s="57">
        <f t="shared" si="107"/>
        <v>0</v>
      </c>
      <c r="AY84" s="28">
        <v>79</v>
      </c>
      <c r="AZ84" s="29">
        <f t="shared" si="84"/>
        <v>3729471</v>
      </c>
      <c r="BA84" s="29">
        <f t="shared" si="85"/>
        <v>37709093</v>
      </c>
      <c r="BB84" s="29">
        <f t="shared" si="130"/>
        <v>3770909</v>
      </c>
      <c r="BC84" s="27">
        <f t="shared" si="108"/>
        <v>45209473</v>
      </c>
      <c r="BD84" s="57">
        <f t="shared" si="109"/>
        <v>0</v>
      </c>
      <c r="BF84" s="28">
        <v>79</v>
      </c>
      <c r="BG84" s="29">
        <f t="shared" si="86"/>
        <v>3729471</v>
      </c>
      <c r="BH84" s="29">
        <f t="shared" si="87"/>
        <v>37709093</v>
      </c>
      <c r="BI84" s="29">
        <f t="shared" si="133"/>
        <v>3770909</v>
      </c>
      <c r="BJ84" s="27">
        <f t="shared" si="110"/>
        <v>45209473</v>
      </c>
      <c r="BK84" s="57">
        <f t="shared" si="111"/>
        <v>0</v>
      </c>
      <c r="BM84" s="28">
        <v>79</v>
      </c>
      <c r="BN84" s="29">
        <f t="shared" si="88"/>
        <v>3729471</v>
      </c>
      <c r="BO84" s="29">
        <f t="shared" si="89"/>
        <v>37709093</v>
      </c>
      <c r="BP84" s="29">
        <f t="shared" si="127"/>
        <v>3770909</v>
      </c>
      <c r="BQ84" s="27">
        <f t="shared" si="112"/>
        <v>45209473</v>
      </c>
      <c r="BR84" s="57">
        <f t="shared" si="113"/>
        <v>0</v>
      </c>
      <c r="BT84" s="28">
        <v>79</v>
      </c>
      <c r="BU84" s="29">
        <f t="shared" si="90"/>
        <v>3729471</v>
      </c>
      <c r="BV84" s="29">
        <f t="shared" si="91"/>
        <v>37709093</v>
      </c>
      <c r="BW84" s="29">
        <f t="shared" si="131"/>
        <v>3770909</v>
      </c>
      <c r="BX84" s="27">
        <f t="shared" si="114"/>
        <v>45209473</v>
      </c>
      <c r="BY84" s="57">
        <f t="shared" si="115"/>
        <v>0</v>
      </c>
      <c r="CA84" s="28">
        <v>79</v>
      </c>
      <c r="CB84" s="29">
        <f t="shared" si="92"/>
        <v>3729471</v>
      </c>
      <c r="CC84" s="29">
        <f t="shared" si="93"/>
        <v>37709093</v>
      </c>
      <c r="CD84" s="29">
        <f t="shared" si="132"/>
        <v>3770909</v>
      </c>
      <c r="CE84" s="27">
        <f t="shared" si="116"/>
        <v>45209473</v>
      </c>
      <c r="CF84" s="57">
        <f t="shared" si="117"/>
        <v>0</v>
      </c>
    </row>
    <row r="85" spans="1:84" ht="15" customHeight="1" x14ac:dyDescent="0.15">
      <c r="A85" s="43">
        <v>80</v>
      </c>
      <c r="B85" s="43"/>
      <c r="C85" s="66" t="s">
        <v>133</v>
      </c>
      <c r="D85" s="72">
        <v>32</v>
      </c>
      <c r="E85" s="72">
        <v>19.810300000000002</v>
      </c>
      <c r="F85" s="73">
        <v>51.810299999999998</v>
      </c>
      <c r="G85" s="74">
        <f t="shared" si="94"/>
        <v>15.672615749999999</v>
      </c>
      <c r="H85" s="31">
        <v>25.487200000000001</v>
      </c>
      <c r="I85" s="65">
        <v>6210000</v>
      </c>
      <c r="J85" s="65">
        <v>62790000</v>
      </c>
      <c r="K85" s="27">
        <f t="shared" si="118"/>
        <v>69000000</v>
      </c>
      <c r="L85" s="27">
        <f t="shared" si="119"/>
        <v>6279000</v>
      </c>
      <c r="M85" s="27">
        <f t="shared" si="120"/>
        <v>75279000</v>
      </c>
      <c r="N85" s="57">
        <f t="shared" si="121"/>
        <v>0</v>
      </c>
      <c r="P85" s="28">
        <v>80</v>
      </c>
      <c r="Q85" s="29">
        <f t="shared" si="95"/>
        <v>6210305</v>
      </c>
      <c r="R85" s="29">
        <f t="shared" si="96"/>
        <v>62793079</v>
      </c>
      <c r="S85" s="29">
        <f t="shared" si="97"/>
        <v>6279308</v>
      </c>
      <c r="T85" s="29">
        <f t="shared" si="98"/>
        <v>75282692</v>
      </c>
      <c r="U85" s="57">
        <f t="shared" si="99"/>
        <v>0</v>
      </c>
      <c r="W85" s="28">
        <v>80</v>
      </c>
      <c r="X85" s="29">
        <f t="shared" si="76"/>
        <v>5608180</v>
      </c>
      <c r="Y85" s="29">
        <f t="shared" si="77"/>
        <v>56704935</v>
      </c>
      <c r="Z85" s="29">
        <f t="shared" si="134"/>
        <v>5670494</v>
      </c>
      <c r="AA85" s="27">
        <f t="shared" si="100"/>
        <v>67983609</v>
      </c>
      <c r="AB85" s="57">
        <f t="shared" si="101"/>
        <v>0</v>
      </c>
      <c r="AD85" s="28">
        <v>80</v>
      </c>
      <c r="AE85" s="29">
        <f t="shared" si="78"/>
        <v>5064419</v>
      </c>
      <c r="AF85" s="29">
        <f t="shared" si="79"/>
        <v>51206904</v>
      </c>
      <c r="AG85" s="29">
        <f t="shared" si="135"/>
        <v>5120690</v>
      </c>
      <c r="AH85" s="27">
        <f t="shared" si="102"/>
        <v>61392013</v>
      </c>
      <c r="AI85" s="57">
        <f t="shared" si="103"/>
        <v>0</v>
      </c>
      <c r="AK85" s="28">
        <v>80</v>
      </c>
      <c r="AL85" s="29">
        <f t="shared" si="80"/>
        <v>4573267</v>
      </c>
      <c r="AM85" s="29">
        <f t="shared" si="81"/>
        <v>46240807</v>
      </c>
      <c r="AN85" s="29">
        <f t="shared" si="136"/>
        <v>4624081</v>
      </c>
      <c r="AO85" s="27">
        <f t="shared" si="104"/>
        <v>55438155</v>
      </c>
      <c r="AP85" s="57">
        <f t="shared" si="105"/>
        <v>0</v>
      </c>
      <c r="AR85" s="28">
        <v>80</v>
      </c>
      <c r="AS85" s="29">
        <f t="shared" si="82"/>
        <v>4129791</v>
      </c>
      <c r="AT85" s="29">
        <f t="shared" si="83"/>
        <v>41756774</v>
      </c>
      <c r="AU85" s="29">
        <f t="shared" si="137"/>
        <v>4175677</v>
      </c>
      <c r="AV85" s="27">
        <f t="shared" si="106"/>
        <v>50062242</v>
      </c>
      <c r="AW85" s="57">
        <f t="shared" si="107"/>
        <v>0</v>
      </c>
      <c r="AY85" s="28">
        <v>80</v>
      </c>
      <c r="AZ85" s="29">
        <f t="shared" si="84"/>
        <v>3729471</v>
      </c>
      <c r="BA85" s="29">
        <f t="shared" si="85"/>
        <v>37709093</v>
      </c>
      <c r="BB85" s="29">
        <f t="shared" si="130"/>
        <v>3770909</v>
      </c>
      <c r="BC85" s="27">
        <f t="shared" si="108"/>
        <v>45209473</v>
      </c>
      <c r="BD85" s="57">
        <f t="shared" si="109"/>
        <v>0</v>
      </c>
      <c r="BF85" s="28">
        <v>80</v>
      </c>
      <c r="BG85" s="29">
        <f t="shared" si="86"/>
        <v>3729471</v>
      </c>
      <c r="BH85" s="29">
        <f t="shared" si="87"/>
        <v>37709093</v>
      </c>
      <c r="BI85" s="29">
        <f t="shared" si="133"/>
        <v>3770909</v>
      </c>
      <c r="BJ85" s="27">
        <f t="shared" si="110"/>
        <v>45209473</v>
      </c>
      <c r="BK85" s="57">
        <f t="shared" si="111"/>
        <v>0</v>
      </c>
      <c r="BM85" s="28">
        <v>80</v>
      </c>
      <c r="BN85" s="29">
        <f t="shared" si="88"/>
        <v>3729471</v>
      </c>
      <c r="BO85" s="29">
        <f t="shared" si="89"/>
        <v>37709093</v>
      </c>
      <c r="BP85" s="29">
        <f t="shared" si="127"/>
        <v>3770909</v>
      </c>
      <c r="BQ85" s="27">
        <f t="shared" si="112"/>
        <v>45209473</v>
      </c>
      <c r="BR85" s="57">
        <f t="shared" si="113"/>
        <v>0</v>
      </c>
      <c r="BT85" s="28">
        <v>80</v>
      </c>
      <c r="BU85" s="29">
        <f t="shared" si="90"/>
        <v>3729471</v>
      </c>
      <c r="BV85" s="29">
        <f t="shared" si="91"/>
        <v>37709093</v>
      </c>
      <c r="BW85" s="29">
        <f t="shared" si="131"/>
        <v>3770909</v>
      </c>
      <c r="BX85" s="27">
        <f t="shared" si="114"/>
        <v>45209473</v>
      </c>
      <c r="BY85" s="57">
        <f t="shared" si="115"/>
        <v>0</v>
      </c>
      <c r="CA85" s="28">
        <v>80</v>
      </c>
      <c r="CB85" s="29">
        <f t="shared" si="92"/>
        <v>3729471</v>
      </c>
      <c r="CC85" s="29">
        <f t="shared" si="93"/>
        <v>37709093</v>
      </c>
      <c r="CD85" s="29">
        <f t="shared" si="132"/>
        <v>3770909</v>
      </c>
      <c r="CE85" s="27">
        <f t="shared" si="116"/>
        <v>45209473</v>
      </c>
      <c r="CF85" s="57">
        <f t="shared" si="117"/>
        <v>0</v>
      </c>
    </row>
    <row r="86" spans="1:84" ht="15" customHeight="1" x14ac:dyDescent="0.15">
      <c r="A86" s="43">
        <v>81</v>
      </c>
      <c r="B86" s="43"/>
      <c r="C86" s="66" t="s">
        <v>147</v>
      </c>
      <c r="D86" s="72">
        <v>42.25</v>
      </c>
      <c r="E86" s="72">
        <v>26.001899999999999</v>
      </c>
      <c r="F86" s="73">
        <v>68.251900000000006</v>
      </c>
      <c r="G86" s="74">
        <f t="shared" si="94"/>
        <v>20.646199750000001</v>
      </c>
      <c r="H86" s="31">
        <v>33.6511</v>
      </c>
      <c r="I86" s="65">
        <v>8190000</v>
      </c>
      <c r="J86" s="65">
        <v>82810000</v>
      </c>
      <c r="K86" s="27">
        <f t="shared" si="118"/>
        <v>91000000</v>
      </c>
      <c r="L86" s="27">
        <f t="shared" si="119"/>
        <v>8281000</v>
      </c>
      <c r="M86" s="27">
        <f t="shared" si="120"/>
        <v>99281000</v>
      </c>
      <c r="N86" s="57">
        <f t="shared" si="121"/>
        <v>0</v>
      </c>
      <c r="P86" s="28">
        <v>81</v>
      </c>
      <c r="Q86" s="29">
        <f t="shared" si="95"/>
        <v>8190402</v>
      </c>
      <c r="R86" s="29">
        <f t="shared" si="96"/>
        <v>82814061</v>
      </c>
      <c r="S86" s="29">
        <f t="shared" si="97"/>
        <v>8281406</v>
      </c>
      <c r="T86" s="29">
        <f t="shared" si="98"/>
        <v>99285869</v>
      </c>
      <c r="U86" s="57">
        <f t="shared" si="99"/>
        <v>0</v>
      </c>
      <c r="W86" s="28">
        <v>81</v>
      </c>
      <c r="X86" s="29">
        <f t="shared" si="76"/>
        <v>7396296</v>
      </c>
      <c r="Y86" s="29">
        <f t="shared" si="77"/>
        <v>74784769</v>
      </c>
      <c r="Z86" s="29">
        <f t="shared" si="134"/>
        <v>7478477</v>
      </c>
      <c r="AA86" s="27">
        <f t="shared" si="100"/>
        <v>89659542</v>
      </c>
      <c r="AB86" s="57">
        <f t="shared" si="101"/>
        <v>0</v>
      </c>
      <c r="AD86" s="28">
        <v>81</v>
      </c>
      <c r="AE86" s="29">
        <f t="shared" si="78"/>
        <v>6679161</v>
      </c>
      <c r="AF86" s="29">
        <f t="shared" si="79"/>
        <v>67533743</v>
      </c>
      <c r="AG86" s="29">
        <f t="shared" si="135"/>
        <v>6753374</v>
      </c>
      <c r="AH86" s="27">
        <f t="shared" si="102"/>
        <v>80966278</v>
      </c>
      <c r="AI86" s="57">
        <f t="shared" si="103"/>
        <v>0</v>
      </c>
      <c r="AK86" s="28">
        <v>81</v>
      </c>
      <c r="AL86" s="29">
        <f t="shared" si="80"/>
        <v>6031410</v>
      </c>
      <c r="AM86" s="29">
        <f t="shared" si="81"/>
        <v>60984253</v>
      </c>
      <c r="AN86" s="29">
        <f t="shared" si="136"/>
        <v>6098425</v>
      </c>
      <c r="AO86" s="27">
        <f t="shared" si="104"/>
        <v>73114088</v>
      </c>
      <c r="AP86" s="57">
        <f t="shared" si="105"/>
        <v>0</v>
      </c>
      <c r="AR86" s="28">
        <v>81</v>
      </c>
      <c r="AS86" s="29">
        <f t="shared" si="82"/>
        <v>5446536</v>
      </c>
      <c r="AT86" s="29">
        <f t="shared" si="83"/>
        <v>55070529</v>
      </c>
      <c r="AU86" s="29">
        <f t="shared" si="137"/>
        <v>5507053</v>
      </c>
      <c r="AV86" s="27">
        <f t="shared" si="106"/>
        <v>66024118</v>
      </c>
      <c r="AW86" s="57">
        <f t="shared" si="107"/>
        <v>0</v>
      </c>
      <c r="AY86" s="28">
        <v>81</v>
      </c>
      <c r="AZ86" s="29">
        <f t="shared" si="84"/>
        <v>4918577</v>
      </c>
      <c r="BA86" s="29">
        <f t="shared" si="85"/>
        <v>49732283</v>
      </c>
      <c r="BB86" s="29">
        <f t="shared" si="130"/>
        <v>4973228</v>
      </c>
      <c r="BC86" s="27">
        <f t="shared" si="108"/>
        <v>59624088</v>
      </c>
      <c r="BD86" s="57">
        <f t="shared" si="109"/>
        <v>0</v>
      </c>
      <c r="BF86" s="28">
        <v>81</v>
      </c>
      <c r="BG86" s="29">
        <f t="shared" si="86"/>
        <v>4918577</v>
      </c>
      <c r="BH86" s="29">
        <f t="shared" si="87"/>
        <v>49732283</v>
      </c>
      <c r="BI86" s="29">
        <f t="shared" si="133"/>
        <v>4973228</v>
      </c>
      <c r="BJ86" s="27">
        <f t="shared" si="110"/>
        <v>59624088</v>
      </c>
      <c r="BK86" s="57">
        <f t="shared" si="111"/>
        <v>0</v>
      </c>
      <c r="BM86" s="28">
        <v>81</v>
      </c>
      <c r="BN86" s="29">
        <f t="shared" si="88"/>
        <v>4918577</v>
      </c>
      <c r="BO86" s="29">
        <f t="shared" si="89"/>
        <v>49732283</v>
      </c>
      <c r="BP86" s="29">
        <f t="shared" si="127"/>
        <v>4973228</v>
      </c>
      <c r="BQ86" s="27">
        <f t="shared" si="112"/>
        <v>59624088</v>
      </c>
      <c r="BR86" s="57">
        <f t="shared" si="113"/>
        <v>0</v>
      </c>
      <c r="BT86" s="28">
        <v>81</v>
      </c>
      <c r="BU86" s="29">
        <f t="shared" si="90"/>
        <v>4918577</v>
      </c>
      <c r="BV86" s="29">
        <f t="shared" si="91"/>
        <v>49732283</v>
      </c>
      <c r="BW86" s="29">
        <f t="shared" si="131"/>
        <v>4973228</v>
      </c>
      <c r="BX86" s="27">
        <f t="shared" si="114"/>
        <v>59624088</v>
      </c>
      <c r="BY86" s="57">
        <f t="shared" si="115"/>
        <v>0</v>
      </c>
      <c r="CA86" s="28">
        <v>81</v>
      </c>
      <c r="CB86" s="29">
        <f t="shared" si="92"/>
        <v>4918577</v>
      </c>
      <c r="CC86" s="29">
        <f t="shared" si="93"/>
        <v>49732283</v>
      </c>
      <c r="CD86" s="29">
        <f t="shared" si="132"/>
        <v>4973228</v>
      </c>
      <c r="CE86" s="27">
        <f t="shared" si="116"/>
        <v>59624088</v>
      </c>
      <c r="CF86" s="57">
        <f t="shared" si="117"/>
        <v>0</v>
      </c>
    </row>
    <row r="87" spans="1:84" ht="15" customHeight="1" x14ac:dyDescent="0.15">
      <c r="A87" s="43">
        <v>82</v>
      </c>
      <c r="B87" s="43"/>
      <c r="C87" s="66" t="s">
        <v>134</v>
      </c>
      <c r="D87" s="72">
        <v>25.35</v>
      </c>
      <c r="E87" s="72">
        <v>15.601000000000001</v>
      </c>
      <c r="F87" s="73">
        <v>40.951000000000001</v>
      </c>
      <c r="G87" s="74">
        <f t="shared" si="94"/>
        <v>12.387677500000001</v>
      </c>
      <c r="H87" s="31">
        <v>20.1906</v>
      </c>
      <c r="I87" s="65">
        <v>5490000</v>
      </c>
      <c r="J87" s="65">
        <v>55510000</v>
      </c>
      <c r="K87" s="27">
        <f t="shared" si="118"/>
        <v>61000000</v>
      </c>
      <c r="L87" s="27">
        <f t="shared" si="119"/>
        <v>5551000</v>
      </c>
      <c r="M87" s="27">
        <f t="shared" si="120"/>
        <v>66551000</v>
      </c>
      <c r="N87" s="57">
        <f t="shared" si="121"/>
        <v>0</v>
      </c>
      <c r="P87" s="28">
        <v>82</v>
      </c>
      <c r="Q87" s="29">
        <f t="shared" si="95"/>
        <v>5490269</v>
      </c>
      <c r="R87" s="29">
        <f t="shared" si="96"/>
        <v>55512722</v>
      </c>
      <c r="S87" s="29">
        <f t="shared" si="97"/>
        <v>5551272</v>
      </c>
      <c r="T87" s="29">
        <f t="shared" si="98"/>
        <v>66554263</v>
      </c>
      <c r="U87" s="57">
        <f t="shared" si="99"/>
        <v>0</v>
      </c>
      <c r="W87" s="28">
        <v>82</v>
      </c>
      <c r="X87" s="29">
        <f t="shared" si="76"/>
        <v>4957957</v>
      </c>
      <c r="Y87" s="29">
        <f t="shared" si="77"/>
        <v>50130450</v>
      </c>
      <c r="Z87" s="29">
        <f t="shared" si="134"/>
        <v>5013045</v>
      </c>
      <c r="AA87" s="27">
        <f t="shared" si="100"/>
        <v>60101452</v>
      </c>
      <c r="AB87" s="57">
        <f t="shared" si="101"/>
        <v>0</v>
      </c>
      <c r="AD87" s="28">
        <v>82</v>
      </c>
      <c r="AE87" s="29">
        <f t="shared" si="78"/>
        <v>4477240</v>
      </c>
      <c r="AF87" s="29">
        <f t="shared" si="79"/>
        <v>45269872</v>
      </c>
      <c r="AG87" s="29">
        <f t="shared" si="135"/>
        <v>4526987</v>
      </c>
      <c r="AH87" s="27">
        <f t="shared" si="102"/>
        <v>54274099</v>
      </c>
      <c r="AI87" s="57">
        <f t="shared" si="103"/>
        <v>0</v>
      </c>
      <c r="AK87" s="28">
        <v>82</v>
      </c>
      <c r="AL87" s="29">
        <f t="shared" si="80"/>
        <v>4043033</v>
      </c>
      <c r="AM87" s="29">
        <f t="shared" si="81"/>
        <v>40879554</v>
      </c>
      <c r="AN87" s="29">
        <f t="shared" si="136"/>
        <v>4087955</v>
      </c>
      <c r="AO87" s="27">
        <f t="shared" si="104"/>
        <v>49010542</v>
      </c>
      <c r="AP87" s="57">
        <f t="shared" si="105"/>
        <v>0</v>
      </c>
      <c r="AR87" s="28">
        <v>82</v>
      </c>
      <c r="AS87" s="29">
        <f t="shared" si="82"/>
        <v>3650975</v>
      </c>
      <c r="AT87" s="29">
        <f t="shared" si="83"/>
        <v>36915409</v>
      </c>
      <c r="AU87" s="29">
        <f t="shared" si="137"/>
        <v>3691541</v>
      </c>
      <c r="AV87" s="27">
        <f t="shared" si="106"/>
        <v>44257925</v>
      </c>
      <c r="AW87" s="57">
        <f t="shared" si="107"/>
        <v>0</v>
      </c>
      <c r="AY87" s="28">
        <v>82</v>
      </c>
      <c r="AZ87" s="29">
        <f t="shared" si="84"/>
        <v>3297068</v>
      </c>
      <c r="BA87" s="29">
        <f t="shared" si="85"/>
        <v>33337025</v>
      </c>
      <c r="BB87" s="29">
        <f t="shared" si="130"/>
        <v>3333703</v>
      </c>
      <c r="BC87" s="27">
        <f t="shared" si="108"/>
        <v>39967796</v>
      </c>
      <c r="BD87" s="57">
        <f t="shared" si="109"/>
        <v>0</v>
      </c>
      <c r="BF87" s="28">
        <v>82</v>
      </c>
      <c r="BG87" s="29">
        <f t="shared" si="86"/>
        <v>3297068</v>
      </c>
      <c r="BH87" s="29">
        <f t="shared" si="87"/>
        <v>33337025</v>
      </c>
      <c r="BI87" s="29">
        <f t="shared" si="133"/>
        <v>3333703</v>
      </c>
      <c r="BJ87" s="27">
        <f t="shared" si="110"/>
        <v>39967796</v>
      </c>
      <c r="BK87" s="57">
        <f t="shared" si="111"/>
        <v>0</v>
      </c>
      <c r="BM87" s="28">
        <v>82</v>
      </c>
      <c r="BN87" s="29">
        <f t="shared" si="88"/>
        <v>3297068</v>
      </c>
      <c r="BO87" s="29">
        <f t="shared" si="89"/>
        <v>33337025</v>
      </c>
      <c r="BP87" s="29">
        <f t="shared" si="127"/>
        <v>3333703</v>
      </c>
      <c r="BQ87" s="27">
        <f t="shared" si="112"/>
        <v>39967796</v>
      </c>
      <c r="BR87" s="57">
        <f t="shared" si="113"/>
        <v>0</v>
      </c>
      <c r="BT87" s="28">
        <v>82</v>
      </c>
      <c r="BU87" s="29">
        <f t="shared" si="90"/>
        <v>3297068</v>
      </c>
      <c r="BV87" s="29">
        <f t="shared" si="91"/>
        <v>33337025</v>
      </c>
      <c r="BW87" s="29">
        <f t="shared" si="131"/>
        <v>3333703</v>
      </c>
      <c r="BX87" s="27">
        <f t="shared" si="114"/>
        <v>39967796</v>
      </c>
      <c r="BY87" s="57">
        <f t="shared" si="115"/>
        <v>0</v>
      </c>
      <c r="CA87" s="28">
        <v>82</v>
      </c>
      <c r="CB87" s="29">
        <f t="shared" si="92"/>
        <v>3297068</v>
      </c>
      <c r="CC87" s="29">
        <f t="shared" si="93"/>
        <v>33337025</v>
      </c>
      <c r="CD87" s="29">
        <f t="shared" si="132"/>
        <v>3333703</v>
      </c>
      <c r="CE87" s="27">
        <f t="shared" si="116"/>
        <v>39967796</v>
      </c>
      <c r="CF87" s="57">
        <f t="shared" si="117"/>
        <v>0</v>
      </c>
    </row>
    <row r="88" spans="1:84" ht="15" customHeight="1" x14ac:dyDescent="0.15">
      <c r="A88" s="43">
        <v>83</v>
      </c>
      <c r="B88" s="43"/>
      <c r="C88" s="66" t="s">
        <v>135</v>
      </c>
      <c r="D88" s="72">
        <v>25.35</v>
      </c>
      <c r="E88" s="72">
        <v>15.601000000000001</v>
      </c>
      <c r="F88" s="73">
        <v>40.951000000000001</v>
      </c>
      <c r="G88" s="74">
        <f t="shared" si="94"/>
        <v>12.387677500000001</v>
      </c>
      <c r="H88" s="31">
        <v>20.1906</v>
      </c>
      <c r="I88" s="65">
        <v>5490000</v>
      </c>
      <c r="J88" s="65">
        <v>55510000</v>
      </c>
      <c r="K88" s="27">
        <f t="shared" si="118"/>
        <v>61000000</v>
      </c>
      <c r="L88" s="27">
        <f t="shared" si="119"/>
        <v>5551000</v>
      </c>
      <c r="M88" s="27">
        <f t="shared" si="120"/>
        <v>66551000</v>
      </c>
      <c r="N88" s="57">
        <f t="shared" si="121"/>
        <v>0</v>
      </c>
      <c r="P88" s="28">
        <v>83</v>
      </c>
      <c r="Q88" s="29">
        <f t="shared" si="95"/>
        <v>5490269</v>
      </c>
      <c r="R88" s="29">
        <f t="shared" si="96"/>
        <v>55512722</v>
      </c>
      <c r="S88" s="29">
        <f t="shared" si="97"/>
        <v>5551272</v>
      </c>
      <c r="T88" s="29">
        <f t="shared" si="98"/>
        <v>66554263</v>
      </c>
      <c r="U88" s="57">
        <f t="shared" si="99"/>
        <v>0</v>
      </c>
      <c r="W88" s="28">
        <v>83</v>
      </c>
      <c r="X88" s="29">
        <f t="shared" si="76"/>
        <v>4957957</v>
      </c>
      <c r="Y88" s="29">
        <f t="shared" si="77"/>
        <v>50130450</v>
      </c>
      <c r="Z88" s="29">
        <f t="shared" si="134"/>
        <v>5013045</v>
      </c>
      <c r="AA88" s="27">
        <f t="shared" si="100"/>
        <v>60101452</v>
      </c>
      <c r="AB88" s="57">
        <f t="shared" si="101"/>
        <v>0</v>
      </c>
      <c r="AD88" s="28">
        <v>83</v>
      </c>
      <c r="AE88" s="29">
        <f t="shared" si="78"/>
        <v>4477240</v>
      </c>
      <c r="AF88" s="29">
        <f t="shared" si="79"/>
        <v>45269872</v>
      </c>
      <c r="AG88" s="29">
        <f t="shared" si="135"/>
        <v>4526987</v>
      </c>
      <c r="AH88" s="27">
        <f t="shared" si="102"/>
        <v>54274099</v>
      </c>
      <c r="AI88" s="57">
        <f t="shared" si="103"/>
        <v>0</v>
      </c>
      <c r="AK88" s="28">
        <v>83</v>
      </c>
      <c r="AL88" s="29">
        <f t="shared" si="80"/>
        <v>4043033</v>
      </c>
      <c r="AM88" s="29">
        <f t="shared" si="81"/>
        <v>40879554</v>
      </c>
      <c r="AN88" s="29">
        <f t="shared" si="136"/>
        <v>4087955</v>
      </c>
      <c r="AO88" s="27">
        <f t="shared" si="104"/>
        <v>49010542</v>
      </c>
      <c r="AP88" s="57">
        <f t="shared" si="105"/>
        <v>0</v>
      </c>
      <c r="AR88" s="28">
        <v>83</v>
      </c>
      <c r="AS88" s="29">
        <f t="shared" si="82"/>
        <v>3650975</v>
      </c>
      <c r="AT88" s="29">
        <f t="shared" si="83"/>
        <v>36915409</v>
      </c>
      <c r="AU88" s="29">
        <f t="shared" si="137"/>
        <v>3691541</v>
      </c>
      <c r="AV88" s="27">
        <f t="shared" si="106"/>
        <v>44257925</v>
      </c>
      <c r="AW88" s="57">
        <f t="shared" si="107"/>
        <v>0</v>
      </c>
      <c r="AY88" s="28">
        <v>83</v>
      </c>
      <c r="AZ88" s="29">
        <f t="shared" si="84"/>
        <v>3297068</v>
      </c>
      <c r="BA88" s="29">
        <f t="shared" si="85"/>
        <v>33337025</v>
      </c>
      <c r="BB88" s="29">
        <f t="shared" si="130"/>
        <v>3333703</v>
      </c>
      <c r="BC88" s="27">
        <f t="shared" si="108"/>
        <v>39967796</v>
      </c>
      <c r="BD88" s="57">
        <f t="shared" si="109"/>
        <v>0</v>
      </c>
      <c r="BF88" s="28">
        <v>83</v>
      </c>
      <c r="BG88" s="29">
        <f t="shared" si="86"/>
        <v>3297068</v>
      </c>
      <c r="BH88" s="29">
        <f t="shared" si="87"/>
        <v>33337025</v>
      </c>
      <c r="BI88" s="29">
        <f t="shared" si="133"/>
        <v>3333703</v>
      </c>
      <c r="BJ88" s="27">
        <f t="shared" si="110"/>
        <v>39967796</v>
      </c>
      <c r="BK88" s="57">
        <f t="shared" si="111"/>
        <v>0</v>
      </c>
      <c r="BM88" s="28">
        <v>83</v>
      </c>
      <c r="BN88" s="29">
        <f t="shared" si="88"/>
        <v>3297068</v>
      </c>
      <c r="BO88" s="29">
        <f t="shared" si="89"/>
        <v>33337025</v>
      </c>
      <c r="BP88" s="29">
        <f t="shared" si="127"/>
        <v>3333703</v>
      </c>
      <c r="BQ88" s="27">
        <f t="shared" si="112"/>
        <v>39967796</v>
      </c>
      <c r="BR88" s="57">
        <f t="shared" si="113"/>
        <v>0</v>
      </c>
      <c r="BT88" s="28">
        <v>83</v>
      </c>
      <c r="BU88" s="29">
        <f t="shared" si="90"/>
        <v>3297068</v>
      </c>
      <c r="BV88" s="29">
        <f t="shared" si="91"/>
        <v>33337025</v>
      </c>
      <c r="BW88" s="29">
        <f t="shared" si="131"/>
        <v>3333703</v>
      </c>
      <c r="BX88" s="27">
        <f t="shared" si="114"/>
        <v>39967796</v>
      </c>
      <c r="BY88" s="57">
        <f t="shared" si="115"/>
        <v>0</v>
      </c>
      <c r="CA88" s="28">
        <v>83</v>
      </c>
      <c r="CB88" s="29">
        <f t="shared" si="92"/>
        <v>3297068</v>
      </c>
      <c r="CC88" s="29">
        <f t="shared" si="93"/>
        <v>33337025</v>
      </c>
      <c r="CD88" s="29">
        <f t="shared" si="132"/>
        <v>3333703</v>
      </c>
      <c r="CE88" s="27">
        <f t="shared" si="116"/>
        <v>39967796</v>
      </c>
      <c r="CF88" s="57">
        <f t="shared" si="117"/>
        <v>0</v>
      </c>
    </row>
    <row r="89" spans="1:84" ht="15" customHeight="1" x14ac:dyDescent="0.15">
      <c r="A89" s="43">
        <v>84</v>
      </c>
      <c r="B89" s="43"/>
      <c r="C89" s="66" t="s">
        <v>136</v>
      </c>
      <c r="D89" s="72">
        <v>93.55</v>
      </c>
      <c r="E89" s="72">
        <v>44.284799999999997</v>
      </c>
      <c r="F89" s="73">
        <v>137.8348</v>
      </c>
      <c r="G89" s="74">
        <f t="shared" si="94"/>
        <v>41.695026999999996</v>
      </c>
      <c r="H89" s="31">
        <v>67.586600000000004</v>
      </c>
      <c r="I89" s="65">
        <v>26190000</v>
      </c>
      <c r="J89" s="65">
        <v>264810000</v>
      </c>
      <c r="K89" s="27">
        <f t="shared" si="118"/>
        <v>291000000</v>
      </c>
      <c r="L89" s="27">
        <f t="shared" si="119"/>
        <v>26481000</v>
      </c>
      <c r="M89" s="27">
        <f t="shared" si="120"/>
        <v>317481000</v>
      </c>
      <c r="N89" s="57">
        <f t="shared" si="121"/>
        <v>0</v>
      </c>
      <c r="P89" s="28">
        <v>84</v>
      </c>
      <c r="Q89" s="29">
        <f t="shared" si="95"/>
        <v>26191284</v>
      </c>
      <c r="R89" s="29">
        <f t="shared" si="96"/>
        <v>264822987</v>
      </c>
      <c r="S89" s="29">
        <f t="shared" si="97"/>
        <v>26482299</v>
      </c>
      <c r="T89" s="29">
        <f t="shared" si="98"/>
        <v>317496570</v>
      </c>
      <c r="U89" s="57">
        <f t="shared" si="99"/>
        <v>0</v>
      </c>
      <c r="W89" s="28">
        <v>84</v>
      </c>
      <c r="X89" s="29">
        <f t="shared" si="76"/>
        <v>23651891</v>
      </c>
      <c r="Y89" s="29">
        <f t="shared" si="77"/>
        <v>239146900</v>
      </c>
      <c r="Z89" s="29">
        <f t="shared" si="134"/>
        <v>23914690</v>
      </c>
      <c r="AA89" s="27">
        <f t="shared" si="100"/>
        <v>286713481</v>
      </c>
      <c r="AB89" s="57">
        <f t="shared" si="101"/>
        <v>0</v>
      </c>
      <c r="AD89" s="28">
        <v>84</v>
      </c>
      <c r="AE89" s="29">
        <f t="shared" si="78"/>
        <v>21358637</v>
      </c>
      <c r="AF89" s="29">
        <f t="shared" si="79"/>
        <v>215959553</v>
      </c>
      <c r="AG89" s="29">
        <f t="shared" si="135"/>
        <v>21595955</v>
      </c>
      <c r="AH89" s="27">
        <f t="shared" si="102"/>
        <v>258914145</v>
      </c>
      <c r="AI89" s="57">
        <f t="shared" si="103"/>
        <v>0</v>
      </c>
      <c r="AK89" s="28">
        <v>84</v>
      </c>
      <c r="AL89" s="29">
        <f t="shared" si="80"/>
        <v>19287255</v>
      </c>
      <c r="AM89" s="29">
        <f t="shared" si="81"/>
        <v>195015578</v>
      </c>
      <c r="AN89" s="29">
        <f t="shared" si="136"/>
        <v>19501558</v>
      </c>
      <c r="AO89" s="27">
        <f t="shared" si="104"/>
        <v>233804391</v>
      </c>
      <c r="AP89" s="57">
        <f t="shared" si="105"/>
        <v>0</v>
      </c>
      <c r="AR89" s="28">
        <v>84</v>
      </c>
      <c r="AS89" s="29">
        <f t="shared" si="82"/>
        <v>17416944</v>
      </c>
      <c r="AT89" s="29">
        <f t="shared" si="83"/>
        <v>176104657</v>
      </c>
      <c r="AU89" s="29">
        <f t="shared" si="137"/>
        <v>17610466</v>
      </c>
      <c r="AV89" s="27">
        <f t="shared" si="106"/>
        <v>211132067</v>
      </c>
      <c r="AW89" s="57">
        <f t="shared" si="107"/>
        <v>0</v>
      </c>
      <c r="AY89" s="28">
        <v>84</v>
      </c>
      <c r="AZ89" s="29">
        <f t="shared" si="84"/>
        <v>15728638</v>
      </c>
      <c r="BA89" s="29">
        <f t="shared" si="85"/>
        <v>159034003</v>
      </c>
      <c r="BB89" s="29">
        <f t="shared" si="130"/>
        <v>15903400</v>
      </c>
      <c r="BC89" s="27">
        <f t="shared" si="108"/>
        <v>190666041</v>
      </c>
      <c r="BD89" s="57">
        <f t="shared" si="109"/>
        <v>0</v>
      </c>
      <c r="BF89" s="28">
        <v>84</v>
      </c>
      <c r="BG89" s="29">
        <f t="shared" si="86"/>
        <v>15728638</v>
      </c>
      <c r="BH89" s="29">
        <f t="shared" si="87"/>
        <v>159034003</v>
      </c>
      <c r="BI89" s="29">
        <f t="shared" si="133"/>
        <v>15903400</v>
      </c>
      <c r="BJ89" s="27">
        <f t="shared" si="110"/>
        <v>190666041</v>
      </c>
      <c r="BK89" s="57">
        <f t="shared" si="111"/>
        <v>0</v>
      </c>
      <c r="BM89" s="28">
        <v>84</v>
      </c>
      <c r="BN89" s="29">
        <f t="shared" si="88"/>
        <v>15728638</v>
      </c>
      <c r="BO89" s="29">
        <f t="shared" si="89"/>
        <v>159034003</v>
      </c>
      <c r="BP89" s="29">
        <f t="shared" si="127"/>
        <v>15903400</v>
      </c>
      <c r="BQ89" s="27">
        <f t="shared" si="112"/>
        <v>190666041</v>
      </c>
      <c r="BR89" s="57">
        <f t="shared" si="113"/>
        <v>0</v>
      </c>
      <c r="BT89" s="28">
        <v>84</v>
      </c>
      <c r="BU89" s="29">
        <f t="shared" si="90"/>
        <v>15728638</v>
      </c>
      <c r="BV89" s="29">
        <f t="shared" si="91"/>
        <v>159034003</v>
      </c>
      <c r="BW89" s="29">
        <f t="shared" si="131"/>
        <v>15903400</v>
      </c>
      <c r="BX89" s="27">
        <f t="shared" si="114"/>
        <v>190666041</v>
      </c>
      <c r="BY89" s="57">
        <f t="shared" si="115"/>
        <v>0</v>
      </c>
      <c r="CA89" s="28">
        <v>84</v>
      </c>
      <c r="CB89" s="29">
        <f t="shared" si="92"/>
        <v>15728638</v>
      </c>
      <c r="CC89" s="29">
        <f t="shared" si="93"/>
        <v>159034003</v>
      </c>
      <c r="CD89" s="29">
        <f t="shared" si="132"/>
        <v>15903400</v>
      </c>
      <c r="CE89" s="27">
        <f t="shared" si="116"/>
        <v>190666041</v>
      </c>
      <c r="CF89" s="57">
        <f t="shared" si="117"/>
        <v>0</v>
      </c>
    </row>
    <row r="90" spans="1:84" ht="15" customHeight="1" x14ac:dyDescent="0.15">
      <c r="A90" s="43">
        <v>85</v>
      </c>
      <c r="B90" s="43"/>
      <c r="C90" s="66" t="s">
        <v>137</v>
      </c>
      <c r="D90" s="72">
        <v>84.96</v>
      </c>
      <c r="E90" s="72">
        <v>46.109000000000002</v>
      </c>
      <c r="F90" s="73">
        <v>131.06899999999999</v>
      </c>
      <c r="G90" s="74">
        <f t="shared" si="94"/>
        <v>39.648372499999994</v>
      </c>
      <c r="H90" s="31">
        <v>67.668499999999995</v>
      </c>
      <c r="I90" s="65">
        <v>15840000</v>
      </c>
      <c r="J90" s="65">
        <v>160160000</v>
      </c>
      <c r="K90" s="27">
        <f t="shared" si="118"/>
        <v>176000000</v>
      </c>
      <c r="L90" s="27">
        <f t="shared" si="119"/>
        <v>16016000</v>
      </c>
      <c r="M90" s="27">
        <f t="shared" si="120"/>
        <v>192016000</v>
      </c>
      <c r="N90" s="57">
        <f t="shared" si="121"/>
        <v>0</v>
      </c>
      <c r="P90" s="28">
        <v>85</v>
      </c>
      <c r="Q90" s="29">
        <f t="shared" si="95"/>
        <v>15840777</v>
      </c>
      <c r="R90" s="29">
        <f t="shared" si="96"/>
        <v>160167855</v>
      </c>
      <c r="S90" s="29">
        <f t="shared" si="97"/>
        <v>16016786</v>
      </c>
      <c r="T90" s="29">
        <f t="shared" si="98"/>
        <v>192025418</v>
      </c>
      <c r="U90" s="57">
        <f t="shared" si="99"/>
        <v>0</v>
      </c>
      <c r="W90" s="28">
        <v>85</v>
      </c>
      <c r="X90" s="29">
        <f t="shared" si="76"/>
        <v>14304924</v>
      </c>
      <c r="Y90" s="29">
        <f t="shared" si="77"/>
        <v>144638675</v>
      </c>
      <c r="Z90" s="29">
        <f t="shared" si="134"/>
        <v>14463868</v>
      </c>
      <c r="AA90" s="27">
        <f t="shared" si="100"/>
        <v>173407467</v>
      </c>
      <c r="AB90" s="57">
        <f t="shared" si="101"/>
        <v>0</v>
      </c>
      <c r="AD90" s="28">
        <v>85</v>
      </c>
      <c r="AE90" s="29">
        <f t="shared" si="78"/>
        <v>12917939</v>
      </c>
      <c r="AF90" s="29">
        <f t="shared" si="79"/>
        <v>130614712</v>
      </c>
      <c r="AG90" s="29">
        <f t="shared" si="135"/>
        <v>13061471</v>
      </c>
      <c r="AH90" s="27">
        <f t="shared" si="102"/>
        <v>156594122</v>
      </c>
      <c r="AI90" s="57">
        <f t="shared" si="103"/>
        <v>0</v>
      </c>
      <c r="AK90" s="28">
        <v>85</v>
      </c>
      <c r="AL90" s="29">
        <f t="shared" si="80"/>
        <v>11665144</v>
      </c>
      <c r="AM90" s="29">
        <f t="shared" si="81"/>
        <v>117947566</v>
      </c>
      <c r="AN90" s="29">
        <f t="shared" si="136"/>
        <v>11794757</v>
      </c>
      <c r="AO90" s="27">
        <f t="shared" si="104"/>
        <v>141407467</v>
      </c>
      <c r="AP90" s="57">
        <f t="shared" si="105"/>
        <v>0</v>
      </c>
      <c r="AR90" s="28">
        <v>85</v>
      </c>
      <c r="AS90" s="29">
        <f t="shared" si="82"/>
        <v>10533959</v>
      </c>
      <c r="AT90" s="29">
        <f t="shared" si="83"/>
        <v>106510033</v>
      </c>
      <c r="AU90" s="29">
        <f t="shared" si="137"/>
        <v>10651003</v>
      </c>
      <c r="AV90" s="27">
        <f t="shared" si="106"/>
        <v>127694995</v>
      </c>
      <c r="AW90" s="57">
        <f t="shared" si="107"/>
        <v>0</v>
      </c>
      <c r="AY90" s="28">
        <v>85</v>
      </c>
      <c r="AZ90" s="29">
        <f t="shared" si="84"/>
        <v>9512853</v>
      </c>
      <c r="BA90" s="29">
        <f t="shared" si="85"/>
        <v>96185514</v>
      </c>
      <c r="BB90" s="29">
        <f t="shared" si="130"/>
        <v>9618551</v>
      </c>
      <c r="BC90" s="27">
        <f t="shared" si="108"/>
        <v>115316918</v>
      </c>
      <c r="BD90" s="57">
        <f t="shared" si="109"/>
        <v>0</v>
      </c>
      <c r="BF90" s="28">
        <v>85</v>
      </c>
      <c r="BG90" s="29">
        <f t="shared" si="86"/>
        <v>9512853</v>
      </c>
      <c r="BH90" s="29">
        <f t="shared" si="87"/>
        <v>96185514</v>
      </c>
      <c r="BI90" s="29">
        <f t="shared" si="133"/>
        <v>9618551</v>
      </c>
      <c r="BJ90" s="27">
        <f t="shared" si="110"/>
        <v>115316918</v>
      </c>
      <c r="BK90" s="57">
        <f t="shared" si="111"/>
        <v>0</v>
      </c>
      <c r="BM90" s="28">
        <v>85</v>
      </c>
      <c r="BN90" s="29">
        <f t="shared" si="88"/>
        <v>9512853</v>
      </c>
      <c r="BO90" s="29">
        <f t="shared" si="89"/>
        <v>96185514</v>
      </c>
      <c r="BP90" s="29">
        <f t="shared" si="127"/>
        <v>9618551</v>
      </c>
      <c r="BQ90" s="27">
        <f t="shared" si="112"/>
        <v>115316918</v>
      </c>
      <c r="BR90" s="57">
        <f t="shared" si="113"/>
        <v>0</v>
      </c>
      <c r="BT90" s="28">
        <v>85</v>
      </c>
      <c r="BU90" s="29">
        <f t="shared" si="90"/>
        <v>9512853</v>
      </c>
      <c r="BV90" s="29">
        <f t="shared" si="91"/>
        <v>96185514</v>
      </c>
      <c r="BW90" s="29">
        <f t="shared" si="131"/>
        <v>9618551</v>
      </c>
      <c r="BX90" s="27">
        <f t="shared" si="114"/>
        <v>115316918</v>
      </c>
      <c r="BY90" s="57">
        <f t="shared" si="115"/>
        <v>0</v>
      </c>
      <c r="CA90" s="28">
        <v>85</v>
      </c>
      <c r="CB90" s="29">
        <f t="shared" si="92"/>
        <v>9512853</v>
      </c>
      <c r="CC90" s="29">
        <f t="shared" si="93"/>
        <v>96185514</v>
      </c>
      <c r="CD90" s="29">
        <f t="shared" si="132"/>
        <v>9618551</v>
      </c>
      <c r="CE90" s="27">
        <f t="shared" si="116"/>
        <v>115316918</v>
      </c>
      <c r="CF90" s="57">
        <f t="shared" si="117"/>
        <v>0</v>
      </c>
    </row>
    <row r="91" spans="1:84" ht="15" customHeight="1" x14ac:dyDescent="0.15">
      <c r="A91" s="43">
        <v>86</v>
      </c>
      <c r="B91" s="43"/>
      <c r="C91" s="66" t="s">
        <v>138</v>
      </c>
      <c r="D91" s="72">
        <v>117.10809999999999</v>
      </c>
      <c r="E91" s="72">
        <v>55.556699999999999</v>
      </c>
      <c r="F91" s="73">
        <v>172.66479999999999</v>
      </c>
      <c r="G91" s="74">
        <f t="shared" si="94"/>
        <v>52.231101999999993</v>
      </c>
      <c r="H91" s="31">
        <v>84.606499999999997</v>
      </c>
      <c r="I91" s="65">
        <v>32850000</v>
      </c>
      <c r="J91" s="65">
        <v>332150000</v>
      </c>
      <c r="K91" s="27">
        <f t="shared" si="118"/>
        <v>365000000</v>
      </c>
      <c r="L91" s="27">
        <f t="shared" si="119"/>
        <v>33215000</v>
      </c>
      <c r="M91" s="27">
        <f t="shared" si="120"/>
        <v>398215000</v>
      </c>
      <c r="N91" s="57">
        <f t="shared" si="121"/>
        <v>0</v>
      </c>
      <c r="P91" s="28">
        <v>86</v>
      </c>
      <c r="Q91" s="29">
        <f t="shared" si="95"/>
        <v>32851611</v>
      </c>
      <c r="R91" s="29">
        <f t="shared" si="96"/>
        <v>332166290</v>
      </c>
      <c r="S91" s="29">
        <f t="shared" si="97"/>
        <v>33216629</v>
      </c>
      <c r="T91" s="29">
        <f t="shared" si="98"/>
        <v>398234530</v>
      </c>
      <c r="U91" s="57">
        <f t="shared" si="99"/>
        <v>0</v>
      </c>
      <c r="W91" s="28">
        <v>86</v>
      </c>
      <c r="X91" s="29">
        <f t="shared" si="76"/>
        <v>29666461</v>
      </c>
      <c r="Y91" s="29">
        <f t="shared" si="77"/>
        <v>299960888</v>
      </c>
      <c r="Z91" s="29">
        <f t="shared" si="134"/>
        <v>29996089</v>
      </c>
      <c r="AA91" s="27">
        <f t="shared" si="100"/>
        <v>359623438</v>
      </c>
      <c r="AB91" s="57">
        <f t="shared" si="101"/>
        <v>0</v>
      </c>
      <c r="AD91" s="28">
        <v>86</v>
      </c>
      <c r="AE91" s="29">
        <f t="shared" si="78"/>
        <v>26790043</v>
      </c>
      <c r="AF91" s="29">
        <f t="shared" si="79"/>
        <v>270877103</v>
      </c>
      <c r="AG91" s="29">
        <f t="shared" si="135"/>
        <v>27087710</v>
      </c>
      <c r="AH91" s="27">
        <f t="shared" si="102"/>
        <v>324754856</v>
      </c>
      <c r="AI91" s="57">
        <f t="shared" si="103"/>
        <v>0</v>
      </c>
      <c r="AK91" s="28">
        <v>86</v>
      </c>
      <c r="AL91" s="29">
        <f t="shared" si="80"/>
        <v>24191918</v>
      </c>
      <c r="AM91" s="29">
        <f t="shared" si="81"/>
        <v>244607168</v>
      </c>
      <c r="AN91" s="29">
        <f t="shared" si="136"/>
        <v>24460717</v>
      </c>
      <c r="AO91" s="27">
        <f t="shared" si="104"/>
        <v>293259803</v>
      </c>
      <c r="AP91" s="57">
        <f t="shared" si="105"/>
        <v>0</v>
      </c>
      <c r="AR91" s="28">
        <v>86</v>
      </c>
      <c r="AS91" s="29">
        <f t="shared" si="82"/>
        <v>21845995</v>
      </c>
      <c r="AT91" s="29">
        <f t="shared" si="83"/>
        <v>220887285</v>
      </c>
      <c r="AU91" s="29">
        <f t="shared" si="137"/>
        <v>22088729</v>
      </c>
      <c r="AV91" s="27">
        <f t="shared" si="106"/>
        <v>264822009</v>
      </c>
      <c r="AW91" s="57">
        <f t="shared" si="107"/>
        <v>0</v>
      </c>
      <c r="AY91" s="28">
        <v>86</v>
      </c>
      <c r="AZ91" s="29">
        <f t="shared" si="84"/>
        <v>19728360</v>
      </c>
      <c r="BA91" s="29">
        <f t="shared" si="85"/>
        <v>199475639</v>
      </c>
      <c r="BB91" s="29">
        <f>ROUND(BA91*0.1,0)</f>
        <v>19947564</v>
      </c>
      <c r="BC91" s="27">
        <f t="shared" si="108"/>
        <v>239151563</v>
      </c>
      <c r="BD91" s="57">
        <f t="shared" si="109"/>
        <v>0</v>
      </c>
      <c r="BF91" s="28">
        <v>86</v>
      </c>
      <c r="BG91" s="29">
        <f t="shared" si="86"/>
        <v>19728360</v>
      </c>
      <c r="BH91" s="29">
        <f t="shared" si="87"/>
        <v>199475639</v>
      </c>
      <c r="BI91" s="29">
        <f t="shared" si="133"/>
        <v>19947564</v>
      </c>
      <c r="BJ91" s="27">
        <f t="shared" si="110"/>
        <v>239151563</v>
      </c>
      <c r="BK91" s="57">
        <f t="shared" si="111"/>
        <v>0</v>
      </c>
      <c r="BM91" s="28">
        <v>86</v>
      </c>
      <c r="BN91" s="29">
        <f t="shared" si="88"/>
        <v>19728360</v>
      </c>
      <c r="BO91" s="29">
        <f t="shared" si="89"/>
        <v>199475639</v>
      </c>
      <c r="BP91" s="29">
        <f t="shared" si="127"/>
        <v>19947564</v>
      </c>
      <c r="BQ91" s="27">
        <f t="shared" si="112"/>
        <v>239151563</v>
      </c>
      <c r="BR91" s="57">
        <f t="shared" si="113"/>
        <v>0</v>
      </c>
      <c r="BT91" s="28">
        <v>86</v>
      </c>
      <c r="BU91" s="29">
        <f t="shared" si="90"/>
        <v>19728360</v>
      </c>
      <c r="BV91" s="29">
        <f t="shared" si="91"/>
        <v>199475639</v>
      </c>
      <c r="BW91" s="29">
        <f t="shared" si="131"/>
        <v>19947564</v>
      </c>
      <c r="BX91" s="27">
        <f t="shared" si="114"/>
        <v>239151563</v>
      </c>
      <c r="BY91" s="57">
        <f t="shared" si="115"/>
        <v>0</v>
      </c>
      <c r="CA91" s="28">
        <v>86</v>
      </c>
      <c r="CB91" s="29">
        <f t="shared" si="92"/>
        <v>19728360</v>
      </c>
      <c r="CC91" s="29">
        <f t="shared" si="93"/>
        <v>199475639</v>
      </c>
      <c r="CD91" s="29">
        <f t="shared" si="132"/>
        <v>19947564</v>
      </c>
      <c r="CE91" s="27">
        <f t="shared" si="116"/>
        <v>239151563</v>
      </c>
      <c r="CF91" s="57">
        <f t="shared" si="117"/>
        <v>0</v>
      </c>
    </row>
    <row r="92" spans="1:84" ht="15" customHeight="1" x14ac:dyDescent="0.15">
      <c r="A92" s="43">
        <v>87</v>
      </c>
      <c r="B92" s="43"/>
      <c r="C92" s="66" t="s">
        <v>139</v>
      </c>
      <c r="D92" s="72">
        <v>82.251199999999997</v>
      </c>
      <c r="E92" s="72">
        <v>40.214100000000002</v>
      </c>
      <c r="F92" s="73">
        <v>122.4653</v>
      </c>
      <c r="G92" s="74">
        <f t="shared" si="94"/>
        <v>37.045753249999997</v>
      </c>
      <c r="H92" s="31">
        <v>65.510999999999996</v>
      </c>
      <c r="I92" s="65">
        <v>14760000</v>
      </c>
      <c r="J92" s="65">
        <v>149240000</v>
      </c>
      <c r="K92" s="27">
        <f t="shared" si="118"/>
        <v>164000000</v>
      </c>
      <c r="L92" s="27">
        <f t="shared" si="119"/>
        <v>14924000</v>
      </c>
      <c r="M92" s="27">
        <f t="shared" si="120"/>
        <v>178924000</v>
      </c>
      <c r="N92" s="57">
        <f t="shared" si="121"/>
        <v>0</v>
      </c>
      <c r="P92" s="28">
        <v>87</v>
      </c>
      <c r="Q92" s="29">
        <f t="shared" si="95"/>
        <v>14760724</v>
      </c>
      <c r="R92" s="29">
        <f t="shared" si="96"/>
        <v>149247319</v>
      </c>
      <c r="S92" s="29">
        <f t="shared" si="97"/>
        <v>14924732</v>
      </c>
      <c r="T92" s="29">
        <f t="shared" si="98"/>
        <v>178932775</v>
      </c>
      <c r="U92" s="57">
        <f t="shared" si="99"/>
        <v>0</v>
      </c>
      <c r="W92" s="28">
        <v>87</v>
      </c>
      <c r="X92" s="29">
        <f t="shared" si="76"/>
        <v>13329588</v>
      </c>
      <c r="Y92" s="29">
        <f t="shared" si="77"/>
        <v>134776947</v>
      </c>
      <c r="Z92" s="29">
        <f t="shared" si="134"/>
        <v>13477695</v>
      </c>
      <c r="AA92" s="27">
        <f t="shared" si="100"/>
        <v>161584230</v>
      </c>
      <c r="AB92" s="57">
        <f t="shared" si="101"/>
        <v>0</v>
      </c>
      <c r="AD92" s="28">
        <v>87</v>
      </c>
      <c r="AE92" s="29">
        <f t="shared" si="78"/>
        <v>12037170</v>
      </c>
      <c r="AF92" s="29">
        <f t="shared" si="79"/>
        <v>121709164</v>
      </c>
      <c r="AG92" s="29">
        <f t="shared" si="135"/>
        <v>12170916</v>
      </c>
      <c r="AH92" s="27">
        <f t="shared" si="102"/>
        <v>145917250</v>
      </c>
      <c r="AI92" s="57">
        <f t="shared" si="103"/>
        <v>0</v>
      </c>
      <c r="AK92" s="28">
        <v>87</v>
      </c>
      <c r="AL92" s="29">
        <f t="shared" si="80"/>
        <v>10869793</v>
      </c>
      <c r="AM92" s="29">
        <f t="shared" si="81"/>
        <v>109905686</v>
      </c>
      <c r="AN92" s="29">
        <f t="shared" si="136"/>
        <v>10990569</v>
      </c>
      <c r="AO92" s="27">
        <f t="shared" si="104"/>
        <v>131766048</v>
      </c>
      <c r="AP92" s="57">
        <f t="shared" si="105"/>
        <v>0</v>
      </c>
      <c r="AR92" s="28">
        <v>87</v>
      </c>
      <c r="AS92" s="29">
        <f t="shared" si="82"/>
        <v>9815735</v>
      </c>
      <c r="AT92" s="29">
        <f t="shared" si="83"/>
        <v>99247986</v>
      </c>
      <c r="AU92" s="29">
        <f t="shared" si="137"/>
        <v>9924799</v>
      </c>
      <c r="AV92" s="27">
        <f t="shared" si="106"/>
        <v>118988520</v>
      </c>
      <c r="AW92" s="57">
        <f t="shared" si="107"/>
        <v>0</v>
      </c>
      <c r="AY92" s="28">
        <v>87</v>
      </c>
      <c r="AZ92" s="29">
        <f t="shared" si="84"/>
        <v>8864249</v>
      </c>
      <c r="BA92" s="29">
        <f t="shared" si="85"/>
        <v>89627411</v>
      </c>
      <c r="BB92" s="29">
        <f t="shared" ref="BB92" si="138">ROUND(BA92*0.1,0)</f>
        <v>8962741</v>
      </c>
      <c r="BC92" s="27">
        <f t="shared" si="108"/>
        <v>107454401</v>
      </c>
      <c r="BD92" s="57">
        <f t="shared" si="109"/>
        <v>0</v>
      </c>
      <c r="BF92" s="28">
        <v>87</v>
      </c>
      <c r="BG92" s="29">
        <f t="shared" si="86"/>
        <v>8864249</v>
      </c>
      <c r="BH92" s="29">
        <f t="shared" si="87"/>
        <v>89627411</v>
      </c>
      <c r="BI92" s="29">
        <f t="shared" si="133"/>
        <v>8962741</v>
      </c>
      <c r="BJ92" s="27">
        <f t="shared" si="110"/>
        <v>107454401</v>
      </c>
      <c r="BK92" s="57">
        <f t="shared" si="111"/>
        <v>0</v>
      </c>
      <c r="BM92" s="28">
        <v>87</v>
      </c>
      <c r="BN92" s="29">
        <f t="shared" si="88"/>
        <v>8864249</v>
      </c>
      <c r="BO92" s="29">
        <f t="shared" si="89"/>
        <v>89627411</v>
      </c>
      <c r="BP92" s="29">
        <f>ROUND(BO92*0.1,0)</f>
        <v>8962741</v>
      </c>
      <c r="BQ92" s="27">
        <f t="shared" si="112"/>
        <v>107454401</v>
      </c>
      <c r="BR92" s="57">
        <f t="shared" si="113"/>
        <v>0</v>
      </c>
      <c r="BT92" s="28">
        <v>87</v>
      </c>
      <c r="BU92" s="29">
        <f t="shared" si="90"/>
        <v>8864249</v>
      </c>
      <c r="BV92" s="29">
        <f t="shared" si="91"/>
        <v>89627411</v>
      </c>
      <c r="BW92" s="29">
        <f t="shared" si="131"/>
        <v>8962741</v>
      </c>
      <c r="BX92" s="27">
        <f t="shared" si="114"/>
        <v>107454401</v>
      </c>
      <c r="BY92" s="57">
        <f t="shared" si="115"/>
        <v>0</v>
      </c>
      <c r="CA92" s="28">
        <v>87</v>
      </c>
      <c r="CB92" s="29">
        <f t="shared" si="92"/>
        <v>8864249</v>
      </c>
      <c r="CC92" s="29">
        <f t="shared" si="93"/>
        <v>89627411</v>
      </c>
      <c r="CD92" s="29">
        <f t="shared" si="132"/>
        <v>8962741</v>
      </c>
      <c r="CE92" s="27">
        <f t="shared" si="116"/>
        <v>107454401</v>
      </c>
      <c r="CF92" s="57">
        <f t="shared" si="117"/>
        <v>0</v>
      </c>
    </row>
    <row r="93" spans="1:84" ht="15" customHeight="1" x14ac:dyDescent="0.15">
      <c r="A93" s="43">
        <v>88</v>
      </c>
      <c r="B93" s="43"/>
      <c r="C93" s="66" t="s">
        <v>140</v>
      </c>
      <c r="D93" s="72">
        <v>119.875</v>
      </c>
      <c r="E93" s="72">
        <v>58.609099999999998</v>
      </c>
      <c r="F93" s="73">
        <v>178.48410000000001</v>
      </c>
      <c r="G93" s="74">
        <f t="shared" si="94"/>
        <v>53.991440250000004</v>
      </c>
      <c r="H93" s="31">
        <v>95.477500000000006</v>
      </c>
      <c r="I93" s="65">
        <v>21420000</v>
      </c>
      <c r="J93" s="65">
        <v>216580000</v>
      </c>
      <c r="K93" s="27">
        <f t="shared" si="118"/>
        <v>238000000</v>
      </c>
      <c r="L93" s="27">
        <f t="shared" si="119"/>
        <v>21658000</v>
      </c>
      <c r="M93" s="27">
        <f t="shared" si="120"/>
        <v>259658000</v>
      </c>
      <c r="N93" s="57">
        <f t="shared" si="121"/>
        <v>0</v>
      </c>
      <c r="P93" s="28">
        <v>88</v>
      </c>
      <c r="Q93" s="29">
        <f>ROUND(I93/$I$95*$Q$97,0)-3</f>
        <v>21421047</v>
      </c>
      <c r="R93" s="29">
        <f>ROUND(J93/$J$95*$R$97,0)-2</f>
        <v>216590620</v>
      </c>
      <c r="S93" s="29">
        <f>ROUND(R93*0.1,0)-3</f>
        <v>21659059</v>
      </c>
      <c r="T93" s="29">
        <f t="shared" si="98"/>
        <v>259670726</v>
      </c>
      <c r="U93" s="57">
        <f t="shared" si="99"/>
        <v>0</v>
      </c>
      <c r="W93" s="28">
        <v>88</v>
      </c>
      <c r="X93" s="29">
        <f>ROUND(I93/$I$95*$X$97,0)+2</f>
        <v>19344160</v>
      </c>
      <c r="Y93" s="29">
        <f>ROUND(J93/$J$95*$Y$97,0)-3</f>
        <v>195590932</v>
      </c>
      <c r="Z93" s="29">
        <f>ROUND(Y93*0.1,0)-8</f>
        <v>19559085</v>
      </c>
      <c r="AA93" s="27">
        <f t="shared" si="100"/>
        <v>234494177</v>
      </c>
      <c r="AB93" s="57">
        <f t="shared" si="101"/>
        <v>0</v>
      </c>
      <c r="AD93" s="28">
        <v>88</v>
      </c>
      <c r="AE93" s="29">
        <f>ROUND(I93/$I$95*$AE$97,0)+2</f>
        <v>17468578</v>
      </c>
      <c r="AF93" s="29">
        <f>ROUND(J93/$J$95*$AF$97,0)+1</f>
        <v>176626714</v>
      </c>
      <c r="AG93" s="29">
        <f>ROUND(AF93*0.1,0)+7</f>
        <v>17662678</v>
      </c>
      <c r="AH93" s="27">
        <f>AE93+AF93+AG93</f>
        <v>211757970</v>
      </c>
      <c r="AI93" s="57">
        <f t="shared" si="103"/>
        <v>0</v>
      </c>
      <c r="AK93" s="28">
        <v>88</v>
      </c>
      <c r="AL93" s="29">
        <f>ROUND(I93/$I$95*$AL$97,0)-7</f>
        <v>15774449</v>
      </c>
      <c r="AM93" s="29">
        <f>ROUND(J93/$J$95*$AM$97,0)+1</f>
        <v>159497277</v>
      </c>
      <c r="AN93" s="29">
        <f>ROUND(AM93*0.1,0)-4</f>
        <v>15949724</v>
      </c>
      <c r="AO93" s="27">
        <f t="shared" si="104"/>
        <v>191221450</v>
      </c>
      <c r="AP93" s="57">
        <f t="shared" si="105"/>
        <v>0</v>
      </c>
      <c r="AR93" s="28">
        <v>88</v>
      </c>
      <c r="AS93" s="29">
        <f>ROUND(I93/$I$95*$AS$97,0)-1</f>
        <v>14244785</v>
      </c>
      <c r="AT93" s="29">
        <f>ROUND(J93/$J$95*$AT$97,0)+2</f>
        <v>144030615</v>
      </c>
      <c r="AU93" s="29">
        <f>ROUND(AT93*0.1,0)-10</f>
        <v>14403052</v>
      </c>
      <c r="AV93" s="27">
        <f t="shared" si="106"/>
        <v>172678452</v>
      </c>
      <c r="AW93" s="57">
        <f t="shared" si="107"/>
        <v>0</v>
      </c>
      <c r="AY93" s="28">
        <v>88</v>
      </c>
      <c r="AZ93" s="29">
        <f>ROUND(I93/$I$95*$AZ$97,0)-3</f>
        <v>12863969</v>
      </c>
      <c r="BA93" s="29">
        <f>ROUND(J93/$J$95*$BA$97,0)-1</f>
        <v>130069046</v>
      </c>
      <c r="BB93" s="29">
        <f>ROUND(BA93*0.1,0)-9</f>
        <v>13006896</v>
      </c>
      <c r="BC93" s="27">
        <f t="shared" si="108"/>
        <v>155939911</v>
      </c>
      <c r="BD93" s="57">
        <f t="shared" si="109"/>
        <v>0</v>
      </c>
      <c r="BF93" s="28">
        <v>88</v>
      </c>
      <c r="BG93" s="29">
        <f>ROUND(I93/$I$95*$BG$97,0)-3</f>
        <v>12863969</v>
      </c>
      <c r="BH93" s="29">
        <f>ROUND(J93/$J$95*$BH$97,0)-1</f>
        <v>130069046</v>
      </c>
      <c r="BI93" s="29">
        <f>ROUND(BH93*0.1,0)-9</f>
        <v>13006896</v>
      </c>
      <c r="BJ93" s="27">
        <f>BG93+BH93+BI93</f>
        <v>155939911</v>
      </c>
      <c r="BK93" s="57">
        <f t="shared" si="111"/>
        <v>0</v>
      </c>
      <c r="BM93" s="28">
        <v>88</v>
      </c>
      <c r="BN93" s="29">
        <f t="shared" si="88"/>
        <v>12863972</v>
      </c>
      <c r="BO93" s="29">
        <f t="shared" si="89"/>
        <v>130069047</v>
      </c>
      <c r="BP93" s="29">
        <f>ROUND(BO93*0.1,0)</f>
        <v>13006905</v>
      </c>
      <c r="BQ93" s="27">
        <f t="shared" si="112"/>
        <v>155939924</v>
      </c>
      <c r="BR93" s="57">
        <f t="shared" si="113"/>
        <v>0</v>
      </c>
      <c r="BT93" s="28">
        <v>88</v>
      </c>
      <c r="BU93" s="29">
        <f t="shared" si="90"/>
        <v>12863972</v>
      </c>
      <c r="BV93" s="29">
        <f t="shared" si="91"/>
        <v>130069047</v>
      </c>
      <c r="BW93" s="29">
        <f t="shared" si="131"/>
        <v>13006905</v>
      </c>
      <c r="BX93" s="27">
        <f t="shared" si="114"/>
        <v>155939924</v>
      </c>
      <c r="BY93" s="57">
        <f t="shared" si="115"/>
        <v>0</v>
      </c>
      <c r="CA93" s="28">
        <v>88</v>
      </c>
      <c r="CB93" s="29">
        <f t="shared" si="92"/>
        <v>12863972</v>
      </c>
      <c r="CC93" s="29">
        <f t="shared" si="93"/>
        <v>130069047</v>
      </c>
      <c r="CD93" s="29">
        <f t="shared" si="132"/>
        <v>13006905</v>
      </c>
      <c r="CE93" s="27">
        <f t="shared" si="116"/>
        <v>155939924</v>
      </c>
      <c r="CF93" s="57">
        <f t="shared" si="117"/>
        <v>0</v>
      </c>
    </row>
    <row r="94" spans="1:84" x14ac:dyDescent="0.15">
      <c r="A94" s="32"/>
      <c r="B94" s="32"/>
      <c r="C94" s="33"/>
      <c r="D94" s="34"/>
      <c r="E94" s="34"/>
      <c r="F94" s="34"/>
      <c r="G94" s="34"/>
      <c r="H94" s="34"/>
      <c r="I94" s="35"/>
      <c r="J94" s="35"/>
      <c r="K94" s="35"/>
      <c r="L94" s="35"/>
      <c r="M94" s="35"/>
      <c r="N94" s="59"/>
      <c r="U94" s="61"/>
      <c r="AB94" s="61"/>
      <c r="AI94" s="61"/>
      <c r="AP94" s="61"/>
      <c r="AW94" s="61"/>
      <c r="BD94" s="61"/>
      <c r="BK94" s="61"/>
      <c r="BR94" s="61"/>
      <c r="BY94" s="61"/>
      <c r="CF94" s="61"/>
    </row>
    <row r="95" spans="1:84" x14ac:dyDescent="0.15">
      <c r="I95" s="36">
        <f t="shared" ref="I95:N95" si="139">SUM(I6:I93)</f>
        <v>1246410000</v>
      </c>
      <c r="J95" s="36">
        <f t="shared" si="139"/>
        <v>12602590000</v>
      </c>
      <c r="K95" s="37">
        <f t="shared" si="139"/>
        <v>13849000000</v>
      </c>
      <c r="L95" s="36">
        <f t="shared" si="139"/>
        <v>1260259000</v>
      </c>
      <c r="M95" s="36">
        <f t="shared" si="139"/>
        <v>15109259000</v>
      </c>
      <c r="N95" s="60">
        <f t="shared" si="139"/>
        <v>0</v>
      </c>
      <c r="O95" s="38"/>
      <c r="P95" s="36"/>
      <c r="Q95" s="36">
        <f>SUM(Q6:Q93)</f>
        <v>1246471127</v>
      </c>
      <c r="R95" s="36">
        <f>SUM(R6:R93)</f>
        <v>12603208066</v>
      </c>
      <c r="S95" s="36">
        <f>SUM(S6:S93)</f>
        <v>1260320807</v>
      </c>
      <c r="T95" s="36">
        <f>SUM(T6:T93)</f>
        <v>15110000000</v>
      </c>
      <c r="U95" s="60">
        <v>0</v>
      </c>
      <c r="W95" s="36"/>
      <c r="X95" s="36">
        <f>SUM(X6:X93)</f>
        <v>1125618698</v>
      </c>
      <c r="Y95" s="36">
        <f>SUM(Y6:Y93)</f>
        <v>11381255729</v>
      </c>
      <c r="Z95" s="36">
        <f>SUM(Z6:Z93)</f>
        <v>1138125573</v>
      </c>
      <c r="AA95" s="36">
        <f>SUM(AA6:AA93)</f>
        <v>13645000000</v>
      </c>
      <c r="AB95" s="60">
        <v>0</v>
      </c>
      <c r="AD95" s="36"/>
      <c r="AE95" s="36">
        <f>SUM(AE6:AE93)</f>
        <v>1016480293</v>
      </c>
      <c r="AF95" s="36">
        <f>SUM(AF6:AF93)</f>
        <v>10277745188</v>
      </c>
      <c r="AG95" s="36">
        <f>SUM(AG6:AG93)</f>
        <v>1027774519</v>
      </c>
      <c r="AH95" s="36">
        <f>SUM(AH6:AH93)</f>
        <v>12322000000</v>
      </c>
      <c r="AI95" s="60">
        <v>0</v>
      </c>
      <c r="AK95" s="36"/>
      <c r="AL95" s="36">
        <f>SUM(AL6:AL93)</f>
        <v>917901009</v>
      </c>
      <c r="AM95" s="36">
        <f>SUM(AM6:AM93)</f>
        <v>9280999083</v>
      </c>
      <c r="AN95" s="36">
        <f>SUM(AN6:AN93)</f>
        <v>928099908</v>
      </c>
      <c r="AO95" s="36">
        <f>SUM(AO6:AO93)</f>
        <v>11127000000</v>
      </c>
      <c r="AP95" s="60">
        <v>0</v>
      </c>
      <c r="AR95" s="36"/>
      <c r="AS95" s="36">
        <f>SUM(AS6:AS93)</f>
        <v>828890926</v>
      </c>
      <c r="AT95" s="36">
        <f>SUM(AT6:AT93)</f>
        <v>8381008249</v>
      </c>
      <c r="AU95" s="36">
        <f>SUM(AU6:AU93)</f>
        <v>838100825</v>
      </c>
      <c r="AV95" s="36">
        <f>SUM(AV6:AV93)</f>
        <v>10048000000</v>
      </c>
      <c r="AW95" s="60">
        <v>0</v>
      </c>
      <c r="AY95" s="36"/>
      <c r="AZ95" s="36">
        <f>SUM(AZ6:AZ93)</f>
        <v>748542621</v>
      </c>
      <c r="BA95" s="36">
        <f>SUM(BA6:BA93)</f>
        <v>7568597617</v>
      </c>
      <c r="BB95" s="36">
        <f>SUM(BB6:BB93)</f>
        <v>756859762</v>
      </c>
      <c r="BC95" s="36">
        <f>SUM(BC6:BC93)</f>
        <v>9074000000</v>
      </c>
      <c r="BD95" s="60">
        <v>0</v>
      </c>
      <c r="BF95" s="36"/>
      <c r="BG95" s="36">
        <f>SUM(BG6:BG93)</f>
        <v>748542621</v>
      </c>
      <c r="BH95" s="36">
        <f>SUM(BH6:BH93)</f>
        <v>7568597617</v>
      </c>
      <c r="BI95" s="36">
        <f>SUM(BI6:BI93)</f>
        <v>756859762</v>
      </c>
      <c r="BJ95" s="36">
        <f>SUM(BJ6:BJ93)</f>
        <v>9074000000</v>
      </c>
      <c r="BK95" s="60">
        <v>0</v>
      </c>
      <c r="BM95" s="36"/>
      <c r="BN95" s="36">
        <f>SUM(BN6:BN93)</f>
        <v>748542624</v>
      </c>
      <c r="BO95" s="36">
        <f>SUM(BO6:BO93)</f>
        <v>7568597618</v>
      </c>
      <c r="BP95" s="36">
        <f>SUM(BP6:BP93)</f>
        <v>756859771</v>
      </c>
      <c r="BQ95" s="36">
        <f>SUM(BQ6:BQ93)</f>
        <v>9074000013</v>
      </c>
      <c r="BR95" s="60">
        <v>0</v>
      </c>
      <c r="BT95" s="36"/>
      <c r="BU95" s="36">
        <f>SUM(BU6:BU93)</f>
        <v>748542624</v>
      </c>
      <c r="BV95" s="36">
        <f>SUM(BV6:BV93)</f>
        <v>7568597618</v>
      </c>
      <c r="BW95" s="36">
        <f>SUM(BW6:BW93)</f>
        <v>756859771</v>
      </c>
      <c r="BX95" s="36">
        <f>SUM(BX6:BX93)</f>
        <v>9074000013</v>
      </c>
      <c r="BY95" s="60">
        <v>0</v>
      </c>
      <c r="CA95" s="36"/>
      <c r="CB95" s="36">
        <f>SUM(CB6:CB93)</f>
        <v>748542624</v>
      </c>
      <c r="CC95" s="36">
        <f>SUM(CC6:CC93)</f>
        <v>7568597618</v>
      </c>
      <c r="CD95" s="36">
        <f>SUM(CD6:CD93)</f>
        <v>756859771</v>
      </c>
      <c r="CE95" s="36">
        <f>SUM(CE6:CE93)</f>
        <v>9074000013</v>
      </c>
      <c r="CF95" s="60">
        <v>0</v>
      </c>
    </row>
    <row r="96" spans="1:84" x14ac:dyDescent="0.15">
      <c r="P96" s="39"/>
      <c r="Q96" s="39"/>
      <c r="R96" s="39"/>
      <c r="S96" s="39"/>
      <c r="T96" s="39"/>
      <c r="U96" s="62"/>
      <c r="Z96" s="38"/>
      <c r="AB96" s="61"/>
      <c r="AG96" s="38"/>
      <c r="AI96" s="61"/>
      <c r="AN96" s="38"/>
      <c r="AP96" s="61"/>
      <c r="AU96" s="38"/>
      <c r="AW96" s="61"/>
      <c r="BB96" s="38"/>
      <c r="BD96" s="61"/>
      <c r="BI96" s="38"/>
      <c r="BK96" s="61"/>
      <c r="BP96" s="38"/>
      <c r="BR96" s="61"/>
      <c r="BW96" s="38"/>
      <c r="BY96" s="61"/>
      <c r="CD96" s="38"/>
      <c r="CF96" s="61"/>
    </row>
    <row r="97" spans="9:84" x14ac:dyDescent="0.15">
      <c r="P97" s="36"/>
      <c r="Q97" s="36">
        <f>총괄표!B8</f>
        <v>1246471127</v>
      </c>
      <c r="R97" s="36">
        <f>총괄표!C8</f>
        <v>12603208066</v>
      </c>
      <c r="S97" s="36">
        <f>총괄표!D8</f>
        <v>1260320807</v>
      </c>
      <c r="T97" s="36">
        <f>총괄표!E8</f>
        <v>15110000000</v>
      </c>
      <c r="U97" s="60">
        <f>SUM(U8:U95)</f>
        <v>0</v>
      </c>
      <c r="W97" s="36"/>
      <c r="X97" s="36">
        <f>총괄표!B9</f>
        <v>1125618698</v>
      </c>
      <c r="Y97" s="36">
        <f>총괄표!C9</f>
        <v>11381255729</v>
      </c>
      <c r="Z97" s="36">
        <f>총괄표!D9</f>
        <v>1138125573</v>
      </c>
      <c r="AA97" s="36">
        <f>총괄표!E9</f>
        <v>13645000000</v>
      </c>
      <c r="AB97" s="60">
        <f>SUM(AB8:AB95)</f>
        <v>0</v>
      </c>
      <c r="AD97" s="36"/>
      <c r="AE97" s="36">
        <f>총괄표!B10</f>
        <v>1016480293</v>
      </c>
      <c r="AF97" s="36">
        <f>총괄표!C10</f>
        <v>10277745188</v>
      </c>
      <c r="AG97" s="36">
        <f>총괄표!D10</f>
        <v>1027774519</v>
      </c>
      <c r="AH97" s="36">
        <f>총괄표!E10</f>
        <v>12322000000</v>
      </c>
      <c r="AI97" s="60">
        <f>SUM(AI8:AI95)</f>
        <v>0</v>
      </c>
      <c r="AK97" s="36"/>
      <c r="AL97" s="36">
        <f>총괄표!B11</f>
        <v>917901009</v>
      </c>
      <c r="AM97" s="36">
        <f>총괄표!C11</f>
        <v>9280999083</v>
      </c>
      <c r="AN97" s="36">
        <f>총괄표!D11</f>
        <v>928099908</v>
      </c>
      <c r="AO97" s="36">
        <f>총괄표!E11</f>
        <v>11127000000</v>
      </c>
      <c r="AP97" s="60">
        <f>SUM(AP8:AP95)</f>
        <v>0</v>
      </c>
      <c r="AR97" s="36"/>
      <c r="AS97" s="36">
        <f>총괄표!B12</f>
        <v>828890926</v>
      </c>
      <c r="AT97" s="36">
        <f>총괄표!C12</f>
        <v>8381008249</v>
      </c>
      <c r="AU97" s="36">
        <f>총괄표!D12</f>
        <v>838100825</v>
      </c>
      <c r="AV97" s="36">
        <f>총괄표!E12</f>
        <v>10048000000</v>
      </c>
      <c r="AW97" s="60">
        <f>SUM(AW8:AW95)</f>
        <v>0</v>
      </c>
      <c r="AY97" s="36"/>
      <c r="AZ97" s="36">
        <f>총괄표!B13</f>
        <v>748542621</v>
      </c>
      <c r="BA97" s="36">
        <f>총괄표!C13</f>
        <v>7568597617</v>
      </c>
      <c r="BB97" s="36">
        <f>총괄표!D13</f>
        <v>756859762</v>
      </c>
      <c r="BC97" s="36">
        <f>총괄표!E13</f>
        <v>9074000000</v>
      </c>
      <c r="BD97" s="60">
        <f>SUM(BD8:BD95)</f>
        <v>0</v>
      </c>
      <c r="BF97" s="36"/>
      <c r="BG97" s="36">
        <f>총괄표!B14</f>
        <v>748542621</v>
      </c>
      <c r="BH97" s="36">
        <f>총괄표!C14</f>
        <v>7568597617</v>
      </c>
      <c r="BI97" s="36">
        <f>총괄표!D14</f>
        <v>756859762</v>
      </c>
      <c r="BJ97" s="36">
        <f>총괄표!E14</f>
        <v>9074000000</v>
      </c>
      <c r="BK97" s="60">
        <f>SUM(BK8:BK95)</f>
        <v>0</v>
      </c>
      <c r="BM97" s="36"/>
      <c r="BN97" s="36">
        <f>총괄표!B15</f>
        <v>748542621</v>
      </c>
      <c r="BO97" s="36">
        <f>총괄표!C15</f>
        <v>7568597617</v>
      </c>
      <c r="BP97" s="36">
        <f>총괄표!D15</f>
        <v>756859762</v>
      </c>
      <c r="BQ97" s="36">
        <f>총괄표!E15</f>
        <v>9074000000</v>
      </c>
      <c r="BR97" s="60">
        <f>SUM(BR8:BR95)</f>
        <v>0</v>
      </c>
      <c r="BT97" s="36"/>
      <c r="BU97" s="36">
        <f>총괄표!B16</f>
        <v>748542621</v>
      </c>
      <c r="BV97" s="36">
        <f>총괄표!C16</f>
        <v>7568597617</v>
      </c>
      <c r="BW97" s="36">
        <f>총괄표!D16</f>
        <v>756859762</v>
      </c>
      <c r="BX97" s="36">
        <f>총괄표!E16</f>
        <v>9074000000</v>
      </c>
      <c r="BY97" s="60">
        <f>SUM(BY8:BY95)</f>
        <v>0</v>
      </c>
      <c r="CA97" s="36"/>
      <c r="CB97" s="36">
        <f>총괄표!B17</f>
        <v>748542621</v>
      </c>
      <c r="CC97" s="36">
        <f>총괄표!C17</f>
        <v>7568597617</v>
      </c>
      <c r="CD97" s="36">
        <f>총괄표!D17</f>
        <v>756859762</v>
      </c>
      <c r="CE97" s="36">
        <f>총괄표!E17</f>
        <v>9074000000</v>
      </c>
      <c r="CF97" s="60">
        <f>SUM(CF8:CF95)</f>
        <v>0</v>
      </c>
    </row>
    <row r="98" spans="9:84" x14ac:dyDescent="0.15">
      <c r="P98" s="40"/>
      <c r="Q98" s="40"/>
      <c r="R98" s="40"/>
      <c r="S98" s="40"/>
      <c r="T98" s="40"/>
      <c r="U98" s="40"/>
      <c r="Z98" s="38"/>
      <c r="AG98" s="38"/>
      <c r="AN98" s="38"/>
      <c r="AU98" s="38"/>
      <c r="BB98" s="38"/>
      <c r="BI98" s="38"/>
      <c r="BP98" s="38"/>
      <c r="BW98" s="38"/>
      <c r="CD98" s="38"/>
    </row>
    <row r="99" spans="9:84" x14ac:dyDescent="0.15">
      <c r="M99" s="38"/>
      <c r="P99" s="40"/>
      <c r="Q99" s="40"/>
      <c r="R99" s="40"/>
      <c r="S99" s="40"/>
      <c r="T99" s="40"/>
      <c r="U99" s="40"/>
      <c r="Z99" s="38"/>
      <c r="AG99" s="38"/>
      <c r="AN99" s="38"/>
      <c r="AT99" s="38"/>
      <c r="AU99" s="38"/>
      <c r="BA99" s="38"/>
      <c r="BB99" s="38"/>
      <c r="BH99" s="38"/>
      <c r="BI99" s="38"/>
      <c r="BO99" s="38"/>
      <c r="BP99" s="38"/>
      <c r="BV99" s="38"/>
      <c r="BW99" s="38"/>
      <c r="CC99" s="38"/>
      <c r="CD99" s="38"/>
    </row>
    <row r="100" spans="9:84" x14ac:dyDescent="0.15">
      <c r="I100" s="41">
        <f>총괄표!B5-'배분표(일괄)'!I95</f>
        <v>0</v>
      </c>
      <c r="J100" s="41">
        <f>총괄표!C5-'배분표(일괄)'!J95</f>
        <v>0</v>
      </c>
      <c r="K100" s="41">
        <f>총괄표!B5+총괄표!C5-'배분표(일괄)'!K95</f>
        <v>0</v>
      </c>
      <c r="L100" s="38">
        <f>총괄표!D5-'배분표(일괄)'!L95</f>
        <v>0</v>
      </c>
      <c r="M100" s="38">
        <f>총괄표!E5-'배분표(일괄)'!M95</f>
        <v>0</v>
      </c>
      <c r="Q100" s="41">
        <f>Q95-Q97</f>
        <v>0</v>
      </c>
      <c r="R100" s="41">
        <f>R95-R97</f>
        <v>0</v>
      </c>
      <c r="S100" s="41">
        <f t="shared" ref="S100:T100" si="140">S95-S97</f>
        <v>0</v>
      </c>
      <c r="T100" s="38">
        <f t="shared" si="140"/>
        <v>0</v>
      </c>
      <c r="X100" s="41">
        <f>X95-X97</f>
        <v>0</v>
      </c>
      <c r="Y100" s="41">
        <f>Y95-Y97</f>
        <v>0</v>
      </c>
      <c r="Z100" s="41">
        <f t="shared" ref="Z100:AA100" si="141">Z95-Z97</f>
        <v>0</v>
      </c>
      <c r="AA100" s="38">
        <f t="shared" si="141"/>
        <v>0</v>
      </c>
      <c r="AE100" s="41">
        <f>AE95-AE97</f>
        <v>0</v>
      </c>
      <c r="AF100" s="41">
        <f>AF95-AF97</f>
        <v>0</v>
      </c>
      <c r="AG100" s="41">
        <f t="shared" ref="AG100:AH100" si="142">AG95-AG97</f>
        <v>0</v>
      </c>
      <c r="AH100" s="38">
        <f t="shared" si="142"/>
        <v>0</v>
      </c>
      <c r="AL100" s="41">
        <f>AL95-AL97</f>
        <v>0</v>
      </c>
      <c r="AM100" s="41">
        <f>AM95-AM97</f>
        <v>0</v>
      </c>
      <c r="AN100" s="41">
        <f t="shared" ref="AN100:AO100" si="143">AN95-AN97</f>
        <v>0</v>
      </c>
      <c r="AO100" s="38">
        <f t="shared" si="143"/>
        <v>0</v>
      </c>
      <c r="AS100" s="41">
        <f>AS95-AS97</f>
        <v>0</v>
      </c>
      <c r="AT100" s="41">
        <f>AT95-AT97</f>
        <v>0</v>
      </c>
      <c r="AU100" s="41">
        <f t="shared" ref="AU100:AV100" si="144">AU95-AU97</f>
        <v>0</v>
      </c>
      <c r="AV100" s="38">
        <f t="shared" si="144"/>
        <v>0</v>
      </c>
      <c r="AZ100" s="41">
        <f>AZ95-AZ97</f>
        <v>0</v>
      </c>
      <c r="BA100" s="41">
        <f>BA95-BA97</f>
        <v>0</v>
      </c>
      <c r="BB100" s="41">
        <f t="shared" ref="BB100:BC100" si="145">BB95-BB97</f>
        <v>0</v>
      </c>
      <c r="BC100" s="38">
        <f t="shared" si="145"/>
        <v>0</v>
      </c>
      <c r="BG100" s="41">
        <f>BG95-BG97</f>
        <v>0</v>
      </c>
      <c r="BH100" s="41">
        <f>BH95-BH97</f>
        <v>0</v>
      </c>
      <c r="BI100" s="41">
        <f t="shared" ref="BI100:BJ100" si="146">BI95-BI97</f>
        <v>0</v>
      </c>
      <c r="BJ100" s="38">
        <f t="shared" si="146"/>
        <v>0</v>
      </c>
      <c r="BN100" s="41">
        <f>BN95-BN97</f>
        <v>3</v>
      </c>
      <c r="BO100" s="41">
        <f>BO95-BO97</f>
        <v>1</v>
      </c>
      <c r="BP100" s="41">
        <f t="shared" ref="BP100:BQ100" si="147">BP95-BP97</f>
        <v>9</v>
      </c>
      <c r="BQ100" s="38">
        <f t="shared" si="147"/>
        <v>13</v>
      </c>
      <c r="BU100" s="41">
        <f>BU95-BU97</f>
        <v>3</v>
      </c>
      <c r="BV100" s="41">
        <f>BV95-BV97</f>
        <v>1</v>
      </c>
      <c r="BW100" s="41">
        <f t="shared" ref="BW100:BX100" si="148">BW95-BW97</f>
        <v>9</v>
      </c>
      <c r="BX100" s="38">
        <f t="shared" si="148"/>
        <v>13</v>
      </c>
      <c r="CB100" s="41">
        <f>CB95-CB97</f>
        <v>3</v>
      </c>
      <c r="CC100" s="41">
        <f>CC95-CC97</f>
        <v>1</v>
      </c>
      <c r="CD100" s="41">
        <f t="shared" ref="CD100:CE100" si="149">CD95-CD97</f>
        <v>9</v>
      </c>
      <c r="CE100" s="38">
        <f t="shared" si="149"/>
        <v>13</v>
      </c>
    </row>
    <row r="101" spans="9:84" x14ac:dyDescent="0.15">
      <c r="S101" s="38"/>
      <c r="Z101" s="38"/>
      <c r="AG101" s="38"/>
      <c r="AN101" s="38"/>
      <c r="AT101" s="38"/>
      <c r="AU101" s="38"/>
      <c r="BA101" s="38"/>
      <c r="BB101" s="38"/>
      <c r="BH101" s="38"/>
      <c r="BI101" s="38"/>
      <c r="BO101" s="38"/>
      <c r="BP101" s="38"/>
      <c r="BV101" s="38"/>
      <c r="BW101" s="38"/>
      <c r="CC101" s="38"/>
      <c r="CD101" s="38"/>
    </row>
    <row r="102" spans="9:84" x14ac:dyDescent="0.15">
      <c r="S102" s="28" t="s">
        <v>10</v>
      </c>
      <c r="T102" s="42">
        <f>T95/M95</f>
        <v>1.0000490427756914</v>
      </c>
      <c r="Z102" s="28" t="s">
        <v>10</v>
      </c>
      <c r="AA102" s="42">
        <f>(AA95-Z95)/$K$95</f>
        <v>0.90308862928731315</v>
      </c>
      <c r="AG102" s="28" t="s">
        <v>10</v>
      </c>
      <c r="AH102" s="42">
        <f>(AH95-AG95)/$K$95</f>
        <v>0.81552642652899121</v>
      </c>
      <c r="AN102" s="28" t="s">
        <v>10</v>
      </c>
      <c r="AO102" s="42">
        <f>(AO95-AN95)/$K$95</f>
        <v>0.73643585038630943</v>
      </c>
      <c r="AU102" s="28" t="s">
        <v>10</v>
      </c>
      <c r="AV102" s="42">
        <f>(AV95-AU95)/$K$95</f>
        <v>0.665022685753484</v>
      </c>
      <c r="BB102" s="28" t="s">
        <v>10</v>
      </c>
      <c r="BC102" s="42">
        <f>(BC95-BB95)/$K$95</f>
        <v>0.60055890230341535</v>
      </c>
      <c r="BI102" s="28" t="s">
        <v>10</v>
      </c>
      <c r="BJ102" s="42">
        <f>(BJ95-BI95)/$K$95</f>
        <v>0.60055890230341535</v>
      </c>
      <c r="BP102" s="28" t="s">
        <v>10</v>
      </c>
      <c r="BQ102" s="42">
        <f>(BQ95-BP95)/$K$95</f>
        <v>0.60055890259224498</v>
      </c>
      <c r="BW102" s="28" t="s">
        <v>10</v>
      </c>
      <c r="BX102" s="42">
        <f>(BX95-BW95)/$K$95</f>
        <v>0.60055890259224498</v>
      </c>
      <c r="CD102" s="28" t="s">
        <v>10</v>
      </c>
      <c r="CE102" s="42">
        <f>(CE95-CD95)/$K$95</f>
        <v>0.60055890259224498</v>
      </c>
    </row>
    <row r="103" spans="9:84" x14ac:dyDescent="0.15">
      <c r="S103" s="28"/>
      <c r="T103" s="28"/>
      <c r="Z103" s="28"/>
      <c r="AA103" s="28"/>
      <c r="AG103" s="28"/>
      <c r="AH103" s="28"/>
      <c r="AN103" s="28"/>
      <c r="AO103" s="28"/>
      <c r="AU103" s="28"/>
      <c r="AV103" s="28"/>
      <c r="BB103" s="28"/>
      <c r="BC103" s="28"/>
      <c r="BI103" s="28"/>
      <c r="BJ103" s="28"/>
      <c r="BP103" s="28"/>
      <c r="BQ103" s="28"/>
      <c r="BW103" s="28"/>
      <c r="BX103" s="28"/>
      <c r="CD103" s="28"/>
      <c r="CE103" s="28"/>
    </row>
    <row r="104" spans="9:84" x14ac:dyDescent="0.15">
      <c r="S104" s="28" t="s">
        <v>11</v>
      </c>
      <c r="T104" s="42"/>
      <c r="Z104" s="28" t="s">
        <v>11</v>
      </c>
      <c r="AA104" s="42"/>
      <c r="AG104" s="28" t="s">
        <v>11</v>
      </c>
      <c r="AH104" s="42"/>
      <c r="AN104" s="28" t="s">
        <v>11</v>
      </c>
      <c r="AO104" s="42"/>
      <c r="AU104" s="28" t="s">
        <v>11</v>
      </c>
      <c r="AV104" s="42"/>
      <c r="BB104" s="28" t="s">
        <v>11</v>
      </c>
      <c r="BC104" s="42"/>
      <c r="BI104" s="28" t="s">
        <v>11</v>
      </c>
      <c r="BJ104" s="42"/>
      <c r="BP104" s="28" t="s">
        <v>11</v>
      </c>
      <c r="BQ104" s="42"/>
      <c r="BW104" s="28" t="s">
        <v>11</v>
      </c>
      <c r="BX104" s="42"/>
      <c r="CD104" s="28" t="s">
        <v>11</v>
      </c>
      <c r="CE104" s="42"/>
    </row>
    <row r="105" spans="9:84" x14ac:dyDescent="0.15">
      <c r="S105" s="28"/>
      <c r="T105" s="28"/>
      <c r="Z105" s="28"/>
      <c r="AA105" s="28"/>
      <c r="AG105" s="28"/>
      <c r="AH105" s="28"/>
      <c r="AN105" s="28"/>
      <c r="AO105" s="28"/>
      <c r="AU105" s="28"/>
      <c r="AV105" s="28"/>
      <c r="BB105" s="28"/>
      <c r="BC105" s="28"/>
      <c r="BI105" s="28"/>
      <c r="BJ105" s="28"/>
      <c r="BP105" s="28"/>
      <c r="BQ105" s="28"/>
      <c r="BW105" s="28"/>
      <c r="BX105" s="28"/>
      <c r="CD105" s="28"/>
      <c r="CE105" s="28"/>
    </row>
    <row r="106" spans="9:84" x14ac:dyDescent="0.15">
      <c r="S106" s="28" t="s">
        <v>12</v>
      </c>
      <c r="T106" s="42">
        <v>1</v>
      </c>
      <c r="Z106" s="28" t="s">
        <v>12</v>
      </c>
      <c r="AA106" s="42">
        <f>(AA95-Z95)/($T$95-$S$95)</f>
        <v>0.90304434151235147</v>
      </c>
      <c r="AG106" s="28" t="s">
        <v>12</v>
      </c>
      <c r="AH106" s="42">
        <f>(AH95-AG95)/($T$95-$S$95)</f>
        <v>0.81548643283437239</v>
      </c>
      <c r="AN106" s="28" t="s">
        <v>12</v>
      </c>
      <c r="AO106" s="42">
        <f>(AO95-AN95)/($T$95-$S$95)</f>
        <v>0.73639973532056957</v>
      </c>
      <c r="AU106" s="28" t="s">
        <v>12</v>
      </c>
      <c r="AV106" s="42">
        <f>(AV95-AU95)/($T$95-$S$95)</f>
        <v>0.66499007281373934</v>
      </c>
      <c r="BB106" s="28" t="s">
        <v>12</v>
      </c>
      <c r="BC106" s="42">
        <f>(BC95-BB95)/($T$95-$S$95)</f>
        <v>0.60052945068963803</v>
      </c>
      <c r="BI106" s="28" t="s">
        <v>12</v>
      </c>
      <c r="BJ106" s="42">
        <f>(BJ95-BI95)/($T$95-$S$95)</f>
        <v>0.60052945068963803</v>
      </c>
      <c r="BP106" s="28" t="s">
        <v>12</v>
      </c>
      <c r="BQ106" s="42">
        <f>(BQ95-BP95)/($T$95-$S$95)</f>
        <v>0.60052945097845345</v>
      </c>
      <c r="BW106" s="28" t="s">
        <v>12</v>
      </c>
      <c r="BX106" s="42">
        <f>(BX95-BW95)/($T$95-$S$95)</f>
        <v>0.60052945097845345</v>
      </c>
      <c r="CD106" s="28" t="s">
        <v>12</v>
      </c>
      <c r="CE106" s="42">
        <f>(CE95-CD95)/($T$95-$S$95)</f>
        <v>0.60052945097845345</v>
      </c>
    </row>
  </sheetData>
  <mergeCells count="21">
    <mergeCell ref="AY4:BC4"/>
    <mergeCell ref="BF4:BJ4"/>
    <mergeCell ref="BM4:BQ4"/>
    <mergeCell ref="BT4:BX4"/>
    <mergeCell ref="CA4:CE4"/>
    <mergeCell ref="P1:Q1"/>
    <mergeCell ref="AD4:AH4"/>
    <mergeCell ref="AK4:AO4"/>
    <mergeCell ref="AR4:AV4"/>
    <mergeCell ref="P3:Q3"/>
    <mergeCell ref="L4:M4"/>
    <mergeCell ref="P4:T4"/>
    <mergeCell ref="W4:AA4"/>
    <mergeCell ref="E4:E5"/>
    <mergeCell ref="F4:G4"/>
    <mergeCell ref="H4:H5"/>
    <mergeCell ref="A4:A5"/>
    <mergeCell ref="B4:B5"/>
    <mergeCell ref="C4:C5"/>
    <mergeCell ref="D4:D5"/>
    <mergeCell ref="I4:K4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paperSize="8" scale="45" fitToWidth="2" fitToHeight="4" orientation="portrait" r:id="rId1"/>
  <headerFooter alignWithMargins="0"/>
  <colBreaks count="1" manualBreakCount="1">
    <brk id="42" min="2" max="3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총괄표</vt:lpstr>
      <vt:lpstr>배분표(일괄)</vt:lpstr>
      <vt:lpstr>'배분표(일괄)'!Print_Area</vt:lpstr>
      <vt:lpstr>'배분표(일괄)'!Print_Titles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Hanatrust</cp:lastModifiedBy>
  <cp:lastPrinted>2021-08-18T08:34:51Z</cp:lastPrinted>
  <dcterms:created xsi:type="dcterms:W3CDTF">2014-04-20T23:54:12Z</dcterms:created>
  <dcterms:modified xsi:type="dcterms:W3CDTF">2021-12-13T00:19:29Z</dcterms:modified>
</cp:coreProperties>
</file>